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75" tabRatio="616" firstSheet="7" activeTab="8"/>
  </bookViews>
  <sheets>
    <sheet name="3.1.1สถิติกิจกรรม โครงการ" sheetId="1" r:id="rId1"/>
    <sheet name="3.1.2กิจกรรม โครงการ" sheetId="2" r:id="rId2"/>
    <sheet name=" 3.2.1กรรมการบริการวิชาการ" sheetId="3" r:id="rId3"/>
    <sheet name="3.2.2รายชื่อการเป็นกรรมการฯ" sheetId="4" r:id="rId4"/>
    <sheet name="3.3(1)ระดับความรู้ฯมาใช้" sheetId="5" r:id="rId5"/>
    <sheet name="3.3(2)นำความรู้มาใช้" sheetId="6" r:id="rId6"/>
    <sheet name="3.4คชจ.+มูลค่าสถาบัน" sheetId="7" r:id="rId7"/>
    <sheet name="3.5แหล่งใหบริการ" sheetId="8" r:id="rId8"/>
    <sheet name="3.6รายรับ" sheetId="9" r:id="rId9"/>
    <sheet name="3.7(1)ระดับความสำเร็จ" sheetId="10" r:id="rId10"/>
    <sheet name="3.7(2)รายชื่อโครงการบูรณาการ" sheetId="11" r:id="rId11"/>
  </sheets>
  <externalReferences>
    <externalReference r:id="rId14"/>
  </externalReferences>
  <definedNames>
    <definedName name="_xlnm.Print_Area" localSheetId="2">' 3.2.1กรรมการบริการวิชาการ'!$A$1:$R$21</definedName>
    <definedName name="_xlnm.Print_Area" localSheetId="0">'3.1.1สถิติกิจกรรม โครงการ'!$A$6:$Z$37</definedName>
    <definedName name="_xlnm.Print_Area" localSheetId="1">'3.1.2กิจกรรม โครงการ'!$A$1:$AA$95</definedName>
    <definedName name="_xlnm.Print_Area" localSheetId="3">'3.2.2รายชื่อการเป็นกรรมการฯ'!$A$1:$K$21</definedName>
    <definedName name="_xlnm.Print_Area" localSheetId="5">'3.3(2)นำความรู้มาใช้'!$A$1:$G$29</definedName>
    <definedName name="_xlnm.Print_Area" localSheetId="6">'3.4คชจ.+มูลค่าสถาบัน'!$A$1:$N$25</definedName>
    <definedName name="_xlnm.Print_Area" localSheetId="7">'3.5แหล่งใหบริการ'!$A$1:$D$25</definedName>
    <definedName name="_xlnm.Print_Area" localSheetId="8">'3.6รายรับ'!$A$1:$J$79</definedName>
  </definedNames>
  <calcPr fullCalcOnLoad="1"/>
</workbook>
</file>

<file path=xl/sharedStrings.xml><?xml version="1.0" encoding="utf-8"?>
<sst xmlns="http://schemas.openxmlformats.org/spreadsheetml/2006/main" count="1101" uniqueCount="330">
  <si>
    <t>หมายเหตุ</t>
  </si>
  <si>
    <t>จำนวน (คน)</t>
  </si>
  <si>
    <t>ลักษณะหน่วยงาน</t>
  </si>
  <si>
    <t>กิจกรรม/โครงการ</t>
  </si>
  <si>
    <t>โครงการ</t>
  </si>
  <si>
    <t>กิจกรรม</t>
  </si>
  <si>
    <t>ภาควิชา/หน่วยงาน</t>
  </si>
  <si>
    <t>โครงการบริการวิชาการ</t>
  </si>
  <si>
    <t>ค่าใช้จ่าย</t>
  </si>
  <si>
    <t>ภารกิจ/ลักษณะงานบริการ</t>
  </si>
  <si>
    <t>ประเภทกรรมการ/อนุกรรมการ/คณะทำงาน</t>
  </si>
  <si>
    <t>ก</t>
  </si>
  <si>
    <t>ค</t>
  </si>
  <si>
    <t xml:space="preserve">                                     O: ฝ่ายบริการวิชาการ</t>
  </si>
  <si>
    <t>โครงการ/กิจกรรม</t>
  </si>
  <si>
    <t>ผู้รับบริการ</t>
  </si>
  <si>
    <t>รวมทั้งหมด</t>
  </si>
  <si>
    <t>:</t>
  </si>
  <si>
    <t xml:space="preserve">                 O: ฝ่ายบริการวิชาการ</t>
  </si>
  <si>
    <t xml:space="preserve">                 O: กลุ่มสนับสนุนฯ</t>
  </si>
  <si>
    <t>ชื่อของคณะกรรมการที่เป็น</t>
  </si>
  <si>
    <t xml:space="preserve">                    O: ฝ่ายบริการวิชาการ</t>
  </si>
  <si>
    <t xml:space="preserve">หน่วยงานรับผิดชอบ : ฝ่ายบริการวิชาการ </t>
  </si>
  <si>
    <t xml:space="preserve">ผู้รับผิดชอบ: ขนิษฐา </t>
  </si>
  <si>
    <t xml:space="preserve">                   </t>
  </si>
  <si>
    <t>ผู้รับผิดชอบ: ขนิษฐา</t>
  </si>
  <si>
    <t>แหล่งข้อมูล O : ภาควิชา</t>
  </si>
  <si>
    <t>แหล่งข้อมูล  O : ภาควิชา</t>
  </si>
  <si>
    <t>แหล่งข้อมูล    O : ภาควิชา</t>
  </si>
  <si>
    <t>แหล่งข้อมูล O :  ฝ่ายบริการวิชาการ</t>
  </si>
  <si>
    <t>ภาควิชา</t>
  </si>
  <si>
    <t>ชื่อสกุล</t>
  </si>
  <si>
    <t>ชื่อหน่วยงานที่รับบริการ
(ภาครัฐและเอกชน)</t>
  </si>
  <si>
    <t xml:space="preserve">              O :  ฝ่ายบริการวิชาการ</t>
  </si>
  <si>
    <t xml:space="preserve">              O :  กลุ่มงานสนับสนุนวิชาการ</t>
  </si>
  <si>
    <t xml:space="preserve">              O :  กลุ่มงานบริหารฯ(การจัดการทรัพยากรฯ)</t>
  </si>
  <si>
    <t>1. การวิเคราะห์ ทดสอบ ตรวจสอบและตรวจซ่อม</t>
  </si>
  <si>
    <t xml:space="preserve">รวมทั้งสิ้น </t>
  </si>
  <si>
    <t xml:space="preserve">                        O: ฝ่ายบริการวิชาการ</t>
  </si>
  <si>
    <t>ค่าธรรมเนียมฯ
มหาวิทยาลัย</t>
  </si>
  <si>
    <t xml:space="preserve">                   O : ฝ่ายบริการวิชาการ</t>
  </si>
  <si>
    <t xml:space="preserve">                   O : กลุ่มงานสนับสนุนฯ(บัณฑิต)</t>
  </si>
  <si>
    <t xml:space="preserve">                   O : กลุ่มงานบริหารฯ(การจัดการทรัพยากรฯ)</t>
  </si>
  <si>
    <t>จำนวนผู้เข้าร่วม</t>
  </si>
  <si>
    <t>จำนวนเงินรายได้สุทธิของคณะฯ</t>
  </si>
  <si>
    <t>รวม  (ในภาพรวมคณะฯ)</t>
  </si>
  <si>
    <t>รวมทั้งสิ้น</t>
  </si>
  <si>
    <t>CE</t>
  </si>
  <si>
    <t>ME</t>
  </si>
  <si>
    <t>EE</t>
  </si>
  <si>
    <t>IE</t>
  </si>
  <si>
    <t>MnE</t>
  </si>
  <si>
    <t>CoE</t>
  </si>
  <si>
    <t>รวม</t>
  </si>
  <si>
    <t>3.  ข้อมูลมาตรฐานด้านการบริการวิชาการ</t>
  </si>
  <si>
    <t xml:space="preserve">               3.1.1 สถิติข้อมูลกิจกรรม/โครงการ</t>
  </si>
  <si>
    <t>2. การให้บริการเครื่องมือและอุปกรณ์ต่างๆ ทางการศึกษา</t>
  </si>
  <si>
    <t>3  การจัดฝึกอบรม สัมมนา และประชุมเชิงปฏิบัติการแบบเก็บค่าลงทะเบียน</t>
  </si>
  <si>
    <t xml:space="preserve">4. การจัดฝึกอบรม สัมมนา และประชุมเชิงปฏิบัติการแบบให้เปล่า </t>
  </si>
  <si>
    <t xml:space="preserve">5.  การให้บริการจัดฝึกอบรม สัมมนา และประชุมเชิงปฏิบัติการในลักษณะการว่าจ้าง </t>
  </si>
  <si>
    <t>6. การให้บริการเกี่ยวกับสุขภาพที่นอกเหนือจากหน้าที่ความรับผิดชอบ
    โดยตรงของหน่วยงานที่เกี่ยวข้อง</t>
  </si>
  <si>
    <t>7. บริการศึกษา  วิจัย  สำรวจ การวางแผน การจัดการ</t>
  </si>
  <si>
    <t>8. บริการศึกษาความเหมาะสมของโครงการการศึกษาผลกระทบของสิ่งแวดล้อม</t>
  </si>
  <si>
    <t>9. บริการวางระบบ ออกแบบ สร้าง ประดิษฐ์และผลิต</t>
  </si>
  <si>
    <t>10. การให้บริการอื่นๆ ทั้งนี้ไม่นับรวมการเป็นวิทยากรที่ไม่ได้อยู่ในแผนของสถาบัน</t>
  </si>
  <si>
    <t>ชื่อโครงการ</t>
  </si>
  <si>
    <t>การพัฒนาการวิจัย</t>
  </si>
  <si>
    <t>โครงการบริการวิชาการและวิชาชีพเพื่อสังคม</t>
  </si>
  <si>
    <t>มูลค่าของสถาบัน</t>
  </si>
  <si>
    <t>ค่าใช้อุปกรณ์</t>
  </si>
  <si>
    <t>ค่าเช่าสถานที่</t>
  </si>
  <si>
    <t>ค่าใช้จ่าย จนท. ที่ให้บริการ</t>
  </si>
  <si>
    <t>ชื่อแหล่งให้บริการวิชาการและวิชาชีพ</t>
  </si>
  <si>
    <t>ระดับชาติ</t>
  </si>
  <si>
    <t>ระดับนานาชาติ</t>
  </si>
  <si>
    <t>รายรับ</t>
  </si>
  <si>
    <t>สถาบันเป็นผู้จัด</t>
  </si>
  <si>
    <t>งปม. ภายนอก</t>
  </si>
  <si>
    <t>3.7  ระดับความสำเร็จในการบริการวิชาการและวิชาชีพตามพันธกิจของสถาบัน</t>
  </si>
  <si>
    <t xml:space="preserve">                     </t>
  </si>
  <si>
    <t>ร้อยละของกิจกรรม/โครงการบริการวิชาการฯ ต่อ อาจารย์ประจำ</t>
  </si>
  <si>
    <t xml:space="preserve">หมายเหตุ :   </t>
  </si>
  <si>
    <t xml:space="preserve">         2. โครงการบริการวิชาการที่มีผลต่อการพัฒนาและเสริมสร้างความเข้มแข็งของชุมชน  หมายถึง  โครงการบริการวิชาการที่สถาบันจัดขึ้น หรือดำเนินการขึ้นแล้วมีผลก่อให้เกิดการเปลี่ยนแปลงไปในทางที่ดีขึ้นแก่ชุมชนในด้านต่างๆ และทำให้ชุมชนสามารถพึ่งตนเองได้ตามศักยภาพของตน  
             เช่น  การให้ความรู้เกี่ยวกับโครงการตามพระราชดำริ  การอบรมเพื่อพัฒนาความสามารถของชุมชนในด้านการเกษตร ฯลฯ</t>
  </si>
  <si>
    <t xml:space="preserve">         3. 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ไม่นับรวมอาจารย์ที่ลาศึกษาต่อ</t>
  </si>
  <si>
    <t xml:space="preserve">          4.  กรณี 1 โครงการจัดหลายครั้ง ให้นับทุกครั้งหากกลุ่มเป้าหมายแตกต่างกัน</t>
  </si>
  <si>
    <t xml:space="preserve">           5.  กรณีบริการวิชาการ 1  โครงการ มีหลายกลุ่มสาขาหรือหลายหน่วยงานช่วยกันให้นับแยกได้</t>
  </si>
  <si>
    <t xml:space="preserve">           6.  กรณีบริการวิชาการที่จัดขึ้นโดยหน่วยงานภายนอกและขอความร่วมมือให้สถาบันไปช่วย   ให้รายงานเป็นโครงการ 1 โครงการตามชื่อโครงการ</t>
  </si>
  <si>
    <t>3. กรรมการวิชาการ</t>
  </si>
  <si>
    <t>4.  กรรมการวิชาชีพ</t>
  </si>
  <si>
    <t>ร้อยละ</t>
  </si>
  <si>
    <t xml:space="preserve">หมายเหตุ : </t>
  </si>
  <si>
    <t xml:space="preserve">                   2.  กรรมการวิชาชีพ หมายถึง การเป็นกรรมการของสมาคมวิชาชีพต่างๆ ที่ปรึกษาระดับสูงของประเทศที่ได้รับคัดเลือกหรือได้รับมอบหมายให้ร่วมเป็นคณะทำงาน
                       หรือคณะดำเนินการเพื่อพัฒนางานวิชาการหรือวิชาชีพภายนอกสถาบันในระดับชาติ หรือนานาชาติ</t>
  </si>
  <si>
    <t xml:space="preserve">                   3.  จำนวนอาจารย์ประจำทั้งหมดในปีการศึกษานั้น ทั้งนี้สามารถนับอาจารย์ประจำที่ลาศึกษาต่อได้ด้วย</t>
  </si>
  <si>
    <t>ผู้รับผิดชอบ: ขนิษฐา  โรจนวิภาค</t>
  </si>
  <si>
    <t>หน่วยงานรับผิดชอบ : การจัดการทรัพยากรบุคคล</t>
  </si>
  <si>
    <t>ผู้รับผิดชอบ: เสาวณีย์  แก้วหนู</t>
  </si>
  <si>
    <t>ชาติ</t>
  </si>
  <si>
    <t>นานาชาติ</t>
  </si>
  <si>
    <t>ที่ปรึกษา</t>
  </si>
  <si>
    <t>กรรมการวิทยานิพนธ์ภายนอกสถาบัน</t>
  </si>
  <si>
    <t>กรรมการวิชาการ</t>
  </si>
  <si>
    <t>กรรมการวิชาชีพ</t>
  </si>
  <si>
    <t>ภาควิชา/หน่วยงานที่รับผิดชอบ</t>
  </si>
  <si>
    <t>ประเภท</t>
  </si>
  <si>
    <t>3.3  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</t>
  </si>
  <si>
    <t>1. มีแผนในการนำความรู้และประสบการณ์จากการบริการวิชาการและวิชาชีพมาใช้ในการเรียนการสอนและการวิจัย</t>
  </si>
  <si>
    <t>2. มีการนำความรู้และประสบการณ์จากการบริการวิชาการและวิชาชีพมาใช้ในการเรียนการสอนอย่างน้อย 1 โครงการ</t>
  </si>
  <si>
    <t>3. มีการนำความรู้และประสบการณ์จากการบริการวิชาการและวิชาชีพมาใช้ในการวิจัยอย่างน้อย 1 โครงการ</t>
  </si>
  <si>
    <t>4. มีการนำความรู้และประสบการณ์จากการบริการวิชาการและวิชาชีพมาใช้ในการเรียนการสอนและการวิจัยอย่างน้อย 1 โครงการ</t>
  </si>
  <si>
    <t>5. มีการบูรณาการการจัดการเรียนการสอนหรือการวิจัยกับการบริการวิชาการ/วิชาชีพอย่างน้อย 1 โครงการ</t>
  </si>
  <si>
    <t>อื่นๆ</t>
  </si>
  <si>
    <t>รวมคชจ. และมูลค่า</t>
  </si>
  <si>
    <t>ค่าตอบแทนวิทยากร</t>
  </si>
  <si>
    <t>จำนวนอาจารย์ประจำทั้งหมด</t>
  </si>
  <si>
    <t>คชจ. และมูลค่าต่ออาจารย์ประจำ</t>
  </si>
  <si>
    <t>คชจ./งปม.ดำเนินการด้านบริการวิชาการ</t>
  </si>
  <si>
    <t>หมายเหตุ :</t>
  </si>
  <si>
    <t xml:space="preserve">                   1. 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ไม่นับรวมอาจารย์ที่ลาศึกษาต่อ</t>
  </si>
  <si>
    <t xml:space="preserve">                    2.  ค่าใช้จ่าย (in-cash) หมายถึง ค่าใช้จ่ายทั้งหมดในรูปของตัวเงินที่ใช้ในการบริการวิชาการ</t>
  </si>
  <si>
    <t xml:space="preserve">                    3.  มูลค่าของสถาบัน (in-kind) หมายถึง  ค่าใช้จ่ายที่ได้จากการคำนวณเป็นจำนวนเงินเทียบเคียงจากบริการที่สถาบันจัดให้ เช่น ค่าตอบแทนวิทยากรที่เป็นบุคลากรของสถาบัน ค่าใช้อุปกรณ์และสถานที่ เป็นต้น</t>
  </si>
  <si>
    <t>รายรับของสถาบันในการให้บริการฯ ต่ออาจารย์ประจำ</t>
  </si>
  <si>
    <t xml:space="preserve">                   1.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ไม่นับรวมอาจารย์ที่ลาศึกษาต่อ</t>
  </si>
  <si>
    <t xml:space="preserve">                    2. รายรับจากที่สถาบันเป็นผู้จัด หมายถึง รายรับจากกิจกรรม/โครงการที่ดำเนินการบริการวิชาการในนามสถาบัน หรือคณะ/หน่วยงานในสังกัดของสถาบัน   </t>
  </si>
  <si>
    <t xml:space="preserve">                    3. รายรับจากงบประมาณภายนอก หมายถึง รายรับจากการหักเป็นค่า Over charge จากโครงการที่ผ่านสถาบัน (บุคลากรของสถาบันได้รับงบประมาณภายนอกให้ดำเนินการ)</t>
  </si>
  <si>
    <t xml:space="preserve">                   4. ไม่รวมรายได้จากการจัดการเรียนการสอนภาคพิเศษ หรือการศึกษาเพื่อปวงชน (กศปช.)</t>
  </si>
  <si>
    <t>รายการประเมินระดับ</t>
  </si>
  <si>
    <t>ผลการประเมิน</t>
  </si>
  <si>
    <t>5. เกิดเครือข่ายความร่วมมือระหว่างสถาบันการศึกษาและองค์กรในชุมชน
ในการพัฒนาความเข้มแข็งของชุมชน และพัฒนาสังคมแห่งการเรียนรู้ อย่างน้อย 1 โครงการ</t>
  </si>
  <si>
    <t>แหล่งข้อมูลO : ฝ่ายบริการวิชาการ</t>
  </si>
  <si>
    <t>หน่วยงานรับผิดชอบ :  ฝ่ายบริการวิชาการ</t>
  </si>
  <si>
    <t xml:space="preserve">                   3.2.1  สถิติการเป็นที่ปรึกษา/กรรมการวิชาการ/วิชาชีพ/กรรมการวิทยานิพนธ์ภายนอกสถาบันต่ออาจารย์ประจำ</t>
  </si>
  <si>
    <t>3.2.2  รายชื่อการเป็นที่ปรึกษา/กรรมการวิชาการ / วิชาชีพ /กรรมการวิทยานิพนธ์ภายนอกมหาวิทยาลัย ต่อ อาจารย์ประจำ</t>
  </si>
  <si>
    <t>1.  มีแผนหรือโครงการในการให้บริการวิชาการอย่างครบถ้วนตามพันธกิจ
ของสถาบัน</t>
  </si>
  <si>
    <t xml:space="preserve">        1.  การให้บริการวิชาการ หมายถึง การที่สถาบันการศึกษาและสถาบันอยู่ในฐานะที่เป็นที่พึ่งของชุมชน หรือเป็นแหล่งอ้างอิงทางวิชาการ หรือทำหน้าที่ใดๆที่มีผลต่อการพัฒนาขึ้นของชุมชนในด้านวิชาการหรือการพัฒนาความรู้ ตลอดจนความเข้มแข็งของชุมชน ประเทศชาติ และนานาชาติ 
             โดยนับตามปีการศึกษา</t>
  </si>
  <si>
    <t xml:space="preserve">                   O: ฝ่ายบริการวิชาการ</t>
  </si>
  <si>
    <t>3.1.2  รายชื่อกิจกรรม/โครงการที่ให้บริการวิชาการแก่สังคมและชุมชน</t>
  </si>
  <si>
    <t>ข้อมูลการเป็นที่ปรึกษา/กรรมการวิชาการ/วิชาชีพ/กรรมการวิทยานิพนธ์ต่ออาจารย์ประจำทุกระดับ</t>
  </si>
  <si>
    <t>1.  ที่ปรึกษา</t>
  </si>
  <si>
    <t>4.  กรรมการวิทยานิพนธ์</t>
  </si>
  <si>
    <t xml:space="preserve">                   4.  นับจำนวนอาจารย์ที่เป็นที่ปรึกษา/กรรมการวิทยานิพนธ์ฯ เพียงครั้งเดียว แม้ว่าอาจารย์ท่านนั้นจะเป็นกรรมการหลายตำแหน่งก็ตาม</t>
  </si>
  <si>
    <t>หน่วยงานที่รับผิดชอบ: ฝ่ายบริการวิชาการ,การจัดการทรัพยากรบุคคล</t>
  </si>
  <si>
    <t xml:space="preserve">ผู้รับผิดชอบ: ขนิษฐา, เสวณีย์  </t>
  </si>
  <si>
    <t xml:space="preserve">              O :  กลุ่มงานสนับสนุนวิชาการ (ทะเบียน)</t>
  </si>
  <si>
    <t xml:space="preserve">งปม.แผ่นดิน </t>
  </si>
  <si>
    <t>งปม.รายได้</t>
  </si>
  <si>
    <t xml:space="preserve">                    4. เป็นค่าใช้จ่ายและมูลค่าที่ใช้กับทุกโครงการ/กิจกรรมในการบริการวิชาการแก่ชุมชน สังคม โดยไม่เรียกเก็บเงินใดๆ จากผู้รับบริการ</t>
  </si>
  <si>
    <t>3.5 จำนวนแหล่งให้บริการวิชาการและวิชาชีพที่ได้รับการยอมรับในระดับชาติหรือระดับนานาชาติ (จำนวนศูนย์เครือข่าย)</t>
  </si>
  <si>
    <t>ค่าธรรมเนียมฯ
อื่น</t>
  </si>
  <si>
    <t>2.  มีการให้บริการวิชาการแก่สังคมตามแผนหรือโครงการในการให้บริการ
วิชาการอย่างครบถ้วนตามพันธกิจของสถาบัน</t>
  </si>
  <si>
    <t>3.  มีการบูรณาการการเรียนการสอน การวิจัย และการทำนุบำรุงศิลปะและ
วัฒนธรรมในการให้บริการวิชาการแก่สังคมอย่างน้อย 1 โครงการ</t>
  </si>
  <si>
    <t>4. มีผลงานวิจัย/ผลงานสร้างสรรค์ หรือการพัฒนาองค์ความรู้ที่เกิดจาก
การบูรณาการงานบริการวิชาการแก่สังคมอย่างน้อย 1 โครงการ</t>
  </si>
  <si>
    <t>มี</t>
  </si>
  <si>
    <t>ไม่มี</t>
  </si>
  <si>
    <t>ระดับประสิทธิผล</t>
  </si>
  <si>
    <t xml:space="preserve">     3.1   ร้อยละของกิจกรรม/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(อ.ปฏิบัติงานจริงไม่นับลาศึกษาต่อ)</t>
  </si>
  <si>
    <t>หมายเหตุ :  1.  กรรมการวิชาการ หมายถึง กรรมการร่างหลักสูตร กรรมการประเมินหลักสูตร กรรมการอ่านผลงานวิชาการ กรรมการประเมินผลงานวิชาการ หรืออยู่ในกองบรรณาธิการ
ของวารสารวิชาการต่างๆ  กรรมการการประชุมวิชาการที่มีลักษณะการจัดเป็นประจำระดับชาติ/นานาชาติ กรรมการประจำของหน่วยงานภาครัฐ รวมทั้งการเป็นกรรมการวิทยานิพนธ์ภายนอกสถาบัน เป็นต้น</t>
  </si>
  <si>
    <t>3.4   ค่าใช้จ่ายและมูลค่าของสถาบันในการบริการวิชาการและวิชาชีพเพื่อสังคมต่ออาจารย์ประจำ (อ.ปฏิบัติงานจริงไม่รวมลาศึกษาต่อ)</t>
  </si>
  <si>
    <t>3.6  รายรับของสถาบันในการให้บริการวิชาการและวิชาชีพในนามสถาบันต่ออาจารย์ประจำ (อ.ปฏิบัติงานจริงไม่นับรวมลาศึกษาต่อ)</t>
  </si>
  <si>
    <t>ข้อมูลการดำเนินงานคณะวิศวกรรมศาสตร์ มหาวิทยาลัยสงขลานครินทร์ ประจำปีการศึกษา 2544/ งปม.2544</t>
  </si>
  <si>
    <t>F-Data-EQ03-1-1V.1: May-45 1/1</t>
  </si>
  <si>
    <t>ปีการศึกษา 2544</t>
  </si>
  <si>
    <t>กรอบเวลาของข้อมูล 1 มิ.ย. 44 - 31 พ.ค. 45</t>
  </si>
  <si>
    <t>ข้อมูล ณ วันที่ 31 พ.ค. 45</t>
  </si>
  <si>
    <t>รายงานข้อมูล ณ วันที่  พ.ค. 45</t>
  </si>
  <si>
    <t>ข้อมูลการดำเนินงานคณะวิศวกรรมศาสตร์ มหาวิทยาลัยสงขลานครินทร์ ประจำปีการศึกษา 2544 / งปม.2544</t>
  </si>
  <si>
    <t>กรอบข้อมูลที่รายงาน 1 มิ.ย. 44 - 31 พ.ค. 45</t>
  </si>
  <si>
    <t>F-Data-EQ03-2-1 V.1:May-45 1/1</t>
  </si>
  <si>
    <t>ข้อมูล ณ วันที่  31 พ.ค. 45</t>
  </si>
  <si>
    <t>รายงานข้อมูล ณ วันที่ พ.ค. 45</t>
  </si>
  <si>
    <t>F-Data-EQ03-2-2 V.1:May-45 1/1</t>
  </si>
  <si>
    <t>รายงานข้อมูล ณ  พ.ค. 45</t>
  </si>
  <si>
    <t>กรอบข้อมูลที่รายงาน 1มิ.ย. 44 - 31 พ.ค. 45</t>
  </si>
  <si>
    <t>F-Data-EQ03-4-0 V.1:May-45 1/2</t>
  </si>
  <si>
    <t>กรอบข้อมูลที่รายงาน 1 มิ.ย.44 - 31 พ.ค. 45</t>
  </si>
  <si>
    <t>รายงาน ณ วันที่  พ.ค. 45</t>
  </si>
  <si>
    <t>F-Data-EQ03-5-0 V.1:May-45 1/1</t>
  </si>
  <si>
    <t>รายงานข้อมูล ณ วันที่พ.ค. 45</t>
  </si>
  <si>
    <t>กรอบเวลาของข้อมูล 1 มิ.ย. 44 - 31  พ.ค. 45</t>
  </si>
  <si>
    <t>หน่วยงานที่รับิดชอบ: ฝ่ายบริการวิชาการ</t>
  </si>
  <si>
    <t>รายงานข้อมูล ณ วันที่ 31 พ.ค. 45</t>
  </si>
  <si>
    <t>ข้อมูลการดำเนินงานคณะวิศวกรรมศาสตร์ มหาวิทยาลัยสงขลานครินทร์ ประจำปีการศึกษา 2544/งปม. 2544</t>
  </si>
  <si>
    <t>F-Data-EQ03-7-0 V.1: May-45 1/1</t>
  </si>
  <si>
    <t>ไม่มีข้อมูลในส่วนนี้</t>
  </si>
  <si>
    <t>ฝ่ายบริการวิชาการ</t>
  </si>
  <si>
    <t>โครงการให้คำปรึกษาเกี่ยวกับการพัฒนา SMEs / ผู้ประกอบการใหม่</t>
  </si>
  <si>
    <t>ศูนย์วิศวกรรมพลังงาน</t>
  </si>
  <si>
    <t>โครงการให้คำปรึกษาด้านพลังงาน การตรวจวิเคราะห์การใช้พลังงานในอาคาร โรงงานอุตสาหกรรม</t>
  </si>
  <si>
    <t>ภาควิชาวิศวกรรมโยธา</t>
  </si>
  <si>
    <t>บริการวิเคราะห์ ทดสอบ ตรวจสอบและตรวจซ่อม, โครงการศึกษาวิจัย สำรวจ การจัดการ การให้คำปรึกษาทางด้านวิศวกรรมโยธา ขนส่ง และสิ่งแวดล้อม</t>
  </si>
  <si>
    <t>ภาควิชาวิศวกรรมเครื่องกล</t>
  </si>
  <si>
    <t>โครงการศึกษาวิจัย การสำรวจ การจัดการ การให้คำปรึกษาด้านพลังงาน</t>
  </si>
  <si>
    <t>ภาควิชาวิศวกรรมไฟฟ้า</t>
  </si>
  <si>
    <t>บริการจัดฝึกอบรม การให้คำปรึกษาด้านเทคโนโลยี เช่น โครงการค่ายนักอิเล็กทรอนิกส์รุ่นเยาว์, ที่ปรึกษาให้คำแนะนำ และบริการฝึกอบรมพนักงานให้มีความรู้ทันกับความก้าวหน้าของเทคโนโลยี บริษัท โรงพยาบาลราษฎร์ยินดี จำกัด (มหาชน)</t>
  </si>
  <si>
    <t>ภาควิชาวิศวกรรมเหมืองแร่และวัสดุ</t>
  </si>
  <si>
    <t>โครงการศึกษาวิจัย การให้คำปรึกษาทางด้านวิศวกรรมเหมืองแร่ เช่น ที่ปรึกษาการทำเหมืองหินโดไลท์ของบริษัท ตรังยูซี จำกัด</t>
  </si>
  <si>
    <t>ภาควิชาวิศวกรรมคอมพิวเตอร์</t>
  </si>
  <si>
    <t>บริการจัดฝึกอบรมด้านคอมพิวเตอร์ โครงการศึกษาวิจัย พัฒนาระบบงานด้วยโปรแกรมคอมพิวเตอร์ต่างๆ</t>
  </si>
  <si>
    <t xml:space="preserve">       3.7(1)  ระดับความสำเร็จในการบริการวิชาการและวิชาชีพตามพันธกิจของสถาบัน</t>
  </si>
  <si>
    <t>เอกสาร/หลักฐานอ้างอิง</t>
  </si>
  <si>
    <t>แหล่งข้อมูล</t>
  </si>
  <si>
    <t xml:space="preserve">       3.7(2)  รายชื่อโครงการบริการวิชาการที่มีการบูรณาการ ตามแผนและเกิดเครือข่ายความร่วมมือ</t>
  </si>
  <si>
    <t>บูรณาการเรียนฯ
/วิจัย/ทำนุฯ</t>
  </si>
  <si>
    <t>ผลงานวิจัย/สร้างสรรค์
/พัฒนาองค์ความรู้</t>
  </si>
  <si>
    <t>เครือข่าย/ความร่วมมือ</t>
  </si>
  <si>
    <t>3.3   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</t>
  </si>
  <si>
    <t xml:space="preserve">         3.3 (1) ระดับประสิทธิผล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</t>
  </si>
  <si>
    <t>เอกสาร/
หลักฐานอ้างอิง</t>
  </si>
  <si>
    <t>F-Data-EQ03-3-0 V.1: May-45 1/1</t>
  </si>
  <si>
    <t>ประเภท
กิจกรรม</t>
  </si>
  <si>
    <t>ฝ.บริการฯ</t>
  </si>
  <si>
    <t>ฝ.คอมฯ</t>
  </si>
  <si>
    <t>สถานวิจัย</t>
  </si>
  <si>
    <t>ศ.พลังงาน</t>
  </si>
  <si>
    <t>นง.-ครั้ง</t>
  </si>
  <si>
    <t>คน-ครั้ง</t>
  </si>
  <si>
    <t>บริการวิเคราะห์ ทดสอบ ตรวจสอบและตรวจซ่อมของภาควิชาวิศวกรรมโยธา</t>
  </si>
  <si>
    <t>บริษัท / หจก. / หน่วยงานต่าง ๆ</t>
  </si>
  <si>
    <t>-</t>
  </si>
  <si>
    <t>บริการวิเคราะห์ ทดสอบ ตรวจสอบและตรวจซ่อมของภาควิชาวิศวกรรมเคมี</t>
  </si>
  <si>
    <t>บริการวิเคราะห์ ทดสอบ ตรวจสอบและตรวจซ่อมของภาควิชาวิศวกรรมไฟฟ้า</t>
  </si>
  <si>
    <t>บริการวิเคราะห์ ทดสอบ ตรวจสอบและตรวจซ่อมของภาควิชาวิศวกรรมเหมืองแร่และวัสดุ</t>
  </si>
  <si>
    <t>บริการเครื่องมือและอุปกรณ์ต่างๆ ของภาควิชาวิศวกรรมคอมพิวเตอร์</t>
  </si>
  <si>
    <t>บริการเครื่องมือและอุปกรณ์ต่างๆ ของฝ่ายคอมพิวเตอร์ทางวิศวกรรมศาสตร์</t>
  </si>
  <si>
    <t>โครงการอบรมหลักสูตร "การจัดการการสูญเสียในโรงงาน"</t>
  </si>
  <si>
    <t>ผู้ประกอบการ หน่วยงานราชการ SMEs ผู้สนใจทั่วไป</t>
  </si>
  <si>
    <t>โครงการอบรมหลักสูตร "ไคเซ็นกับการเพิ่มผลผลิต"</t>
  </si>
  <si>
    <t>โครงการสัมมนาทางวิชาการ Information and Computer Engineering Postgraduate Workshop 2002 (ICEP 2002)</t>
  </si>
  <si>
    <t>อาจารย์ นักวิชาการ นักศึกษา ผู้สนใจทั่วไป</t>
  </si>
  <si>
    <t>N/A</t>
  </si>
  <si>
    <t>โครงการอบรมหลักสูตร "5 ส. พื้นฐานการบริหารและการเพิ่มผลผลิต"</t>
  </si>
  <si>
    <t>โครงการอบรมหลักสูตร "การเขียนแบบ 2 มิติ  (AutoCAD)"</t>
  </si>
  <si>
    <t>โครงการอบรมหลักสูตร "การควบคุมระบบบำบัดน้ำเสีย"</t>
  </si>
  <si>
    <t>โครงการอบรมหลักสูตร "การใช้งาน  Programmable  Logic  Controller  (PLC)"</t>
  </si>
  <si>
    <t>โครงการอบรมหลักสูตร "การบริหารคุณภาพทั่วทั้งองค์กร  (TQM)"</t>
  </si>
  <si>
    <t>โครงการอบรมหลักสูตร "เทคนิคการวิเคราะห์น้ำเสียเพื่อการตรวจสอบประสิทธิภาพระบบ"</t>
  </si>
  <si>
    <t>โครงการเสริมสร้างผู้ประกอบการใหม่ (NEC)</t>
  </si>
  <si>
    <t>ผู้ว่างงาน / ผู้ถูกเลิกจ้าง / บัณฑิตจบใหม่ / ผู้เป็นทายาทธุรกิจ /</t>
  </si>
  <si>
    <t>โครงการเสริมสร้างผู้ประกอบการใหม่ (NEC) รุ่นที่ 1-3</t>
  </si>
  <si>
    <t>โครงการอบรมการเขียนโปรแกรมด้วยภาษาจาวา  ประจำปี 2545</t>
  </si>
  <si>
    <t>ผู้สนใจทั่วไป</t>
  </si>
  <si>
    <t>โครงการอบรมหลักสูตร "การจัดการการสูญเสียในโรงงาน (In-House)"</t>
  </si>
  <si>
    <t>บุคลากรบริษัท กรุงเทพเพาะเลี้ยงกุ้ง จำกัด</t>
  </si>
  <si>
    <t>โครงการอบรมหลักสูตร "คอมพิวเตอร์พื้นฐานการใช้งาน  Internet  และ Intranet  สำหรับลูกจ้าง"</t>
  </si>
  <si>
    <t>บุคลากรคณะวิศวกรรมศาสตร์</t>
  </si>
  <si>
    <t>โครงการอบรมหลักสูตร "โปรแกรม  Microsoft  Excel"</t>
  </si>
  <si>
    <t>โครงการอบรมหลักสูตร "โปรแกรม  Power  Point"</t>
  </si>
  <si>
    <t>โครงการอบรมหลักสูตร "ระบบบำบัดน้ำเสียแบบตะกอนเร่งและแบบ  UASB"</t>
  </si>
  <si>
    <t>บุคลากรบริษัท สงขลาแคนนิ่ง จำกัด (มหาชน)</t>
  </si>
  <si>
    <t>โครงการการศึกษาการจัดทำแผนแม่บทด้านการจราจรและขนส่งเมืองในภูมิภาค อำเภอหาดใหญ่ ครั้งที่ 2</t>
  </si>
  <si>
    <t>สำนักงานคณะกรรมการ จัดระบบการจราจรทางบก (สจร.)</t>
  </si>
  <si>
    <t>โครงการการศึกษาการจัดทำแผนแม่บทด้านการจราจรและขนส่งเมืองในภูมิภาค จังหวัดปัตตานี</t>
  </si>
  <si>
    <t>โครงการจัดทำแผนสร้างทางจักรยานและรณรงค์การใช้จักรยาน เทศบาลเมืองปัตตานี</t>
  </si>
  <si>
    <t>เทศบาลเมืองปัตตานี</t>
  </si>
  <si>
    <t>โครงการศึกษาวิเคราะห์สาเหตุของอุบัติเหตุด้านการจราจรทางบก</t>
  </si>
  <si>
    <t>สำนักงานคณะกรรมการจัดระบบการจราจรทางบก (สจร.) (ม.เทคโนโลยีพระจอมเกล้าธนบุรี)</t>
  </si>
  <si>
    <t>โครงการศึกษาวิจัยระบบตรวจสอบความปลอดภัยทางถนน</t>
  </si>
  <si>
    <t>กระทรวงคมนาคม</t>
  </si>
  <si>
    <t>โครงการส่งเสริมและเผยแพร่การใช้ระบบอบแห้งพลังงานแสงอาทิตย์แบบผสมผสาน</t>
  </si>
  <si>
    <t>ศูนย์พัฒนาและเผยแพร่พลังงานภูมิภาคจังหวัดนครศรีธรรมราช</t>
  </si>
  <si>
    <t>โครงการสวนสาธิตการใช้เทคโนโลยีพลังงานด้านพลังงานทดแทน</t>
  </si>
  <si>
    <t>โครงการแข่งขันการพัฒนาโปรแกรมคอมพิวเตอร์แห่งประเทศไทย ครั้งที่ 4</t>
  </si>
  <si>
    <t>ศูนย์เทคโนโลยีอิเล็กทรอนิกส์และคอมพิวเตอร์แห่งชาติ  (NECTEC)</t>
  </si>
  <si>
    <t>โครงการปรับปรุงประสิทธิภาพวิสาหกิจขนาดกลางและขนาดย่อม (โครงการ 13) ระยะที่ 2</t>
  </si>
  <si>
    <t>กรมส่งเสริมอุตสาหกรรม กระทรวงอุตสาหกรรม</t>
  </si>
  <si>
    <t>โครงการเร่งรัดปรับปรุงประสิทธิภาพการประกอบธุรกิจของสหกรณ์กองทุนสวนยาง</t>
  </si>
  <si>
    <t>สหกรณ์กองทุนสวนยาง</t>
  </si>
  <si>
    <t>โครงการชุบชีวิตธุรกิจไทย (ITB)</t>
  </si>
  <si>
    <t>โครงการผลิตรายงานกรณีศึกษา โครงการ 13 ระยะที่ 2</t>
  </si>
  <si>
    <t>โครงการศูนย์บ่มเพาะธุรกิจ (SBIC)</t>
  </si>
  <si>
    <t>ที่ปรึกษาการทำรายงานการศึกษาคุณภาพหินปูน</t>
  </si>
  <si>
    <t>ห้างหุ้นส่วนจำกัด  พีรพลศิลา</t>
  </si>
  <si>
    <t>ที่ปรึกษาการศึกษาตรวจสอบคุณภาพอากาศ</t>
  </si>
  <si>
    <t>ห้างหุ้นส่วนจำกัด  ศรีพุธศิลาทอง</t>
  </si>
  <si>
    <t>ที่ปรึกษาด้านการจัดทำระบบควบคุมการอบไม้</t>
  </si>
  <si>
    <t>บริษัท  เซ้าเทอร์นพาราวูด  จำกัด</t>
  </si>
  <si>
    <t>ที่ปรึกษาด้านการเพิ่มผลผลิตของบริษัท  แมนเอโพรสเซนฟูดส์  จำกัด (เดือน มิ.ย. 44 - พ.ค. 45)</t>
  </si>
  <si>
    <t>บริษัท  แมนเอโพรสเซนฟูดส์  จำกัด</t>
  </si>
  <si>
    <t>ที่ปรึกษาด้านการเพิ่มผลผลิตของบริษัท  ฉลองอุตสาหกรรมน้ำยางข้น  จำกัด</t>
  </si>
  <si>
    <t>บริษัท  ฉลองอุตสาหกรรมน้ำยางข้น  จำกัด</t>
  </si>
  <si>
    <t>ที่ปรึกษาด้านการศึกษาด้านสมุทรศาสตร์</t>
  </si>
  <si>
    <t>บริษัท  อินเด็กซ์  อินเตอร์เนชั่นแนลกรุ๊ป  จำกัด</t>
  </si>
  <si>
    <t xml:space="preserve">บริษัท  ร้อจแอนด์แอสโซซิเอทส์  จำกัด </t>
  </si>
  <si>
    <t>ที่ปรึกษาด้านระบบคอมพิวเตอร์และสารสนเทศ</t>
  </si>
  <si>
    <t>บริษัท โชติวัฒน์อุตสาหกรรมการผลิต จำกัด</t>
  </si>
  <si>
    <t>ที่ปรึกษาการทำเหมืองหินโดไลท์ของบริษัท ตรังยูซี จำกัด (เดือน มิ.ย. 44 - พ.ค. 45)</t>
  </si>
  <si>
    <t>บริษัท  ตรังยูซี  จำกัด</t>
  </si>
  <si>
    <t>ที่ปรึกษาการทำเหมืองหินโรงโม่หินของ หสน.ผาทองทุ่งสง (เดือน มิ.ย. 44 - พ.ค. 45)</t>
  </si>
  <si>
    <t>ห้างหุ้นส่วนสามัญนิติบุคคล ผาทองทุ่งสง จำกัด</t>
  </si>
  <si>
    <t>ที่ปรึกษาให้คำแนะนำ และบริการฝึกอบรมพนักงานให้มีความรู้ทันกับความก้าวหน้าของเทคโนโลยี (เดือน มิ.ย. 44 - พ.ค. 45)</t>
  </si>
  <si>
    <t>โรงพยาบาลราษฎร์ยินดี</t>
  </si>
  <si>
    <t>บริษัท  ปิติซีฟูดส์  จำกัด</t>
  </si>
  <si>
    <t>ห้างหุ้นส่วนจำกัด โรงน้ำแข็งหาดใหญ่</t>
  </si>
  <si>
    <t>บริษัท เอเซียพลายวู้ด  จำกัด</t>
  </si>
  <si>
    <t>Che</t>
  </si>
  <si>
    <t>√</t>
  </si>
  <si>
    <t>การพัฒนาการเรียนการสอน
(วิชา/สาขา)</t>
  </si>
  <si>
    <t>F-Data-EQ03-3-0 V.1: May-45 1/2</t>
  </si>
  <si>
    <t>F-Data-EQ03-3-0 V.1: May-45 2/2</t>
  </si>
  <si>
    <t>F-Data-EQ03-4-0 V.1:May-45 2/2</t>
  </si>
  <si>
    <t xml:space="preserve">                     1.  การเป็นแหล่งให้บริการวิชาการ  หมายถึง การที่สถาบัน/ กลุ่มสาขาวิชามีศูนย์หรือ มีการจัดกิจกรรมทางวิชาการในหน่วยงานที่อยู่ในความรับผิดชอบของสถาบันเป็นประจำ หรือการที่สถาบันได้ทำหน้าที่เป็นแหล่งอ้างอิงทางวิชาการ  เป็นที่พึ่งพาในทางวิชาการในรูปแบบต่างๆ   หรือทำหน้าที่ใดๆที่มีผลต่อการพัฒนาขึ้นของชุมชนในด้านวิชาการและการพัฒนาความรู้ ซึ่งได้รับการยอมรับในระดับชาติหรือระดับนานาชาติ</t>
  </si>
  <si>
    <t>F-Data-EQ03-6-0 V.1:May-45 1/5</t>
  </si>
  <si>
    <t>F-Data-EQ03-6-0 V.1:May-45 2/5</t>
  </si>
  <si>
    <t>F-Data-EQ03-6-0 V.1:May-45 3/5</t>
  </si>
  <si>
    <t>F-Data-EQ03-6-0 V.1:May-45 4/5</t>
  </si>
  <si>
    <t>F-Data-EQ03-6-0 V.1:May-45 5/5</t>
  </si>
  <si>
    <t>ระดับคุณภาพ</t>
  </si>
  <si>
    <t xml:space="preserve">           3.3 (2)  รายชื่อโครงการที่มีการนำความรู้และประสบการณ์จากการบริการวิชาชีพและวิชาการมาใช้ในการพัฒนาการเรียนการสอนและการวิจัย</t>
  </si>
  <si>
    <t>รวม (การให้บริการวิเคราะห์ ทดสอบ ตรวจสอบและตรวจซ่อม)</t>
  </si>
  <si>
    <t>รวม (การให้บริการเครื่องมือและอุปกรณ์ต่างๆ)</t>
  </si>
  <si>
    <t>รวม (การจัดฝึกอบรม สัมมนา และประชุมเชิงปฏิบัติการแบบเก็บค่าลงทะเบียน)</t>
  </si>
  <si>
    <t>รวม (การจัดฝึกอบรม สัมมนา และประชุมเชิงปฏิบัติการในลักษณธการว่าจ้าง)</t>
  </si>
  <si>
    <t>รวม (บริการศึกษา วิจัย สำรวจ การวางแผน การจัดการ)</t>
  </si>
  <si>
    <t>รวม (บริการวางระบบ ออกแบบ สร้าง ประดิษฐ์และผลิต)</t>
  </si>
  <si>
    <t>รวม (การให้บริการอื่นๆ ไม่นับรวมการเป็นวิทยากรที่ไม่ได้อยู่ในแผนของสถาบัน)</t>
  </si>
  <si>
    <t>F-Data-EQ03-1-2 V.1:May-45 5/5</t>
  </si>
  <si>
    <t>F-Data-EQ03-1-2 V.1:May-45 4/5</t>
  </si>
  <si>
    <t>F-Data-EQ03-1-2 V.1:May-45 3/5</t>
  </si>
  <si>
    <t>F-Data-EQ03-1-2 V.1:May-45 2/5</t>
  </si>
  <si>
    <t>F-Data-EQ03-1-2 V.1:May-45 1/5</t>
  </si>
  <si>
    <t>ระดับภูมิภาค</t>
  </si>
  <si>
    <t>(3,684 :117)</t>
  </si>
  <si>
    <t>(3,608,758.44 : 117)</t>
  </si>
  <si>
    <t xml:space="preserve">      3.2   ร้อยละของอาจารย์ที่เป็นที่ปรึกษา เป็นกรรมการวิทยานิพนธ์ภายนอกสถาบัน เป็นกรรมการวิชาการและกรรมการวิชาชีพในระดับชาติหรือระดับนานาชาติต่ออาจารย์ประจำ 
              (อ. ประจำทั้งหมดรวมลาศึกษาต่อ)</t>
  </si>
  <si>
    <t>หมายเหตุ  :</t>
  </si>
  <si>
    <t xml:space="preserve"> </t>
  </si>
  <si>
    <t xml:space="preserve"> ค  หมายถึง โครงการ</t>
  </si>
  <si>
    <t>ก  หมายถึง  กิจกรรม</t>
  </si>
  <si>
    <t>นง.-ครั้ง หมายถึง หน่วยงานต่อครั้ง</t>
  </si>
  <si>
    <t>คน-ครั้ง  หมายถึง  คนต่อครั้ง</t>
  </si>
  <si>
    <t>ที่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</si>
</sst>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[$-107041E]d\ mmm\ yy;@"/>
    <numFmt numFmtId="204" formatCode="0."/>
    <numFmt numFmtId="205" formatCode="0.000"/>
    <numFmt numFmtId="206" formatCode="#,##0.000"/>
    <numFmt numFmtId="207" formatCode="0.000000"/>
    <numFmt numFmtId="208" formatCode="0.0000"/>
    <numFmt numFmtId="209" formatCode="#,##0.0000_ ;\-#,##0.0000\ "/>
    <numFmt numFmtId="210" formatCode="_-* #,##0.0_-;\-* #,##0.0_-;_-* &quot;-&quot;??_-;_-@_-"/>
    <numFmt numFmtId="211" formatCode="_-* #,##0_-;\-* #,##0_-;_-* &quot;-&quot;??_-;_-@_-"/>
    <numFmt numFmtId="212" formatCode="_(* #,##0.0_);_(* \(#,##0.0\);_(* &quot;-&quot;??_);_(@_)"/>
    <numFmt numFmtId="213" formatCode="_(* #,##0_);_(* \(#,##0\);_(* &quot;-&quot;??_);_(@_)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#,##0.0"/>
  </numFmts>
  <fonts count="22">
    <font>
      <sz val="14"/>
      <name val="Cordia New"/>
      <family val="0"/>
    </font>
    <font>
      <sz val="16"/>
      <name val="Angsana New"/>
      <family val="1"/>
    </font>
    <font>
      <b/>
      <sz val="12"/>
      <name val="Angsana New"/>
      <family val="1"/>
    </font>
    <font>
      <b/>
      <sz val="16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8"/>
      <name val="Cordia New"/>
      <family val="0"/>
    </font>
    <font>
      <sz val="16"/>
      <color indexed="8"/>
      <name val="Angsana New"/>
      <family val="1"/>
    </font>
    <font>
      <sz val="10"/>
      <name val="Arial"/>
      <family val="0"/>
    </font>
    <font>
      <sz val="16"/>
      <name val="Cordia New"/>
      <family val="0"/>
    </font>
    <font>
      <sz val="8"/>
      <name val="Cordia New"/>
      <family val="0"/>
    </font>
    <font>
      <b/>
      <sz val="14"/>
      <name val="Cordia New"/>
      <family val="0"/>
    </font>
    <font>
      <sz val="15"/>
      <name val="Angsana New"/>
      <family val="1"/>
    </font>
    <font>
      <u val="single"/>
      <sz val="11.2"/>
      <color indexed="12"/>
      <name val="Cordia New"/>
      <family val="0"/>
    </font>
    <font>
      <u val="single"/>
      <sz val="11.2"/>
      <color indexed="36"/>
      <name val="Cordia New"/>
      <family val="0"/>
    </font>
    <font>
      <b/>
      <sz val="16"/>
      <name val="Cordia New"/>
      <family val="0"/>
    </font>
    <font>
      <b/>
      <sz val="15"/>
      <name val="Angsana New"/>
      <family val="1"/>
    </font>
    <font>
      <b/>
      <sz val="17"/>
      <name val="Angsana New"/>
      <family val="1"/>
    </font>
    <font>
      <sz val="18"/>
      <name val="Angsana New"/>
      <family val="1"/>
    </font>
    <font>
      <sz val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vertical="top"/>
    </xf>
    <xf numFmtId="0" fontId="14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6" fillId="0" borderId="1" xfId="24" applyFont="1" applyBorder="1" applyAlignment="1" applyProtection="1">
      <alignment vertical="center" wrapText="1"/>
      <protection locked="0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17" xfId="0" applyNumberFormat="1" applyFont="1" applyFill="1" applyBorder="1" applyAlignment="1">
      <alignment/>
    </xf>
    <xf numFmtId="0" fontId="6" fillId="0" borderId="18" xfId="24" applyFont="1" applyBorder="1" applyAlignment="1" applyProtection="1">
      <alignment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13" fontId="6" fillId="0" borderId="18" xfId="17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" fillId="2" borderId="17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43" fontId="1" fillId="2" borderId="3" xfId="15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211" fontId="7" fillId="2" borderId="5" xfId="15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top" wrapText="1"/>
    </xf>
    <xf numFmtId="43" fontId="7" fillId="2" borderId="17" xfId="0" applyNumberFormat="1" applyFont="1" applyFill="1" applyBorder="1" applyAlignment="1">
      <alignment vertical="top" wrapText="1"/>
    </xf>
    <xf numFmtId="211" fontId="8" fillId="2" borderId="3" xfId="15" applyNumberFormat="1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center" vertical="top" wrapText="1"/>
    </xf>
    <xf numFmtId="10" fontId="7" fillId="2" borderId="3" xfId="25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right"/>
    </xf>
    <xf numFmtId="43" fontId="1" fillId="2" borderId="0" xfId="15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 wrapText="1"/>
    </xf>
    <xf numFmtId="43" fontId="3" fillId="2" borderId="1" xfId="15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9" xfId="0" applyFill="1" applyBorder="1" applyAlignment="1">
      <alignment horizontal="right"/>
    </xf>
    <xf numFmtId="0" fontId="1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textRotation="180"/>
    </xf>
    <xf numFmtId="0" fontId="2" fillId="0" borderId="11" xfId="0" applyFont="1" applyFill="1" applyBorder="1" applyAlignment="1">
      <alignment horizontal="center" vertical="center" textRotation="180"/>
    </xf>
    <xf numFmtId="0" fontId="3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180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6" fillId="0" borderId="19" xfId="24" applyFont="1" applyBorder="1" applyAlignment="1" applyProtection="1">
      <alignment vertical="center" wrapText="1"/>
      <protection locked="0"/>
    </xf>
    <xf numFmtId="213" fontId="6" fillId="0" borderId="1" xfId="17" applyNumberFormat="1" applyFont="1" applyBorder="1" applyAlignment="1" applyProtection="1">
      <alignment vertical="center" wrapText="1"/>
      <protection locked="0"/>
    </xf>
    <xf numFmtId="3" fontId="7" fillId="0" borderId="3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1" fillId="2" borderId="2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textRotation="180"/>
    </xf>
    <xf numFmtId="0" fontId="2" fillId="0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43" fontId="3" fillId="2" borderId="3" xfId="15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17" xfId="0" applyFont="1" applyFill="1" applyBorder="1" applyAlignment="1">
      <alignment/>
    </xf>
    <xf numFmtId="43" fontId="3" fillId="2" borderId="19" xfId="15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6" fillId="0" borderId="27" xfId="24" applyFont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3" fillId="0" borderId="17" xfId="0" applyFont="1" applyBorder="1" applyAlignment="1">
      <alignment horizontal="center"/>
    </xf>
    <xf numFmtId="0" fontId="0" fillId="2" borderId="3" xfId="0" applyFill="1" applyBorder="1" applyAlignment="1">
      <alignment vertical="top" wrapText="1"/>
    </xf>
    <xf numFmtId="0" fontId="7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213" fontId="6" fillId="0" borderId="27" xfId="0" applyNumberFormat="1" applyFont="1" applyBorder="1" applyAlignment="1">
      <alignment horizontal="center" vertical="center" wrapText="1"/>
    </xf>
    <xf numFmtId="213" fontId="6" fillId="0" borderId="1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right"/>
    </xf>
    <xf numFmtId="0" fontId="0" fillId="2" borderId="19" xfId="0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2" borderId="17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9" fillId="2" borderId="17" xfId="0" applyFont="1" applyFill="1" applyBorder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2" borderId="1" xfId="0" applyFill="1" applyBorder="1" applyAlignment="1">
      <alignment vertical="top"/>
    </xf>
    <xf numFmtId="0" fontId="6" fillId="0" borderId="1" xfId="24" applyNumberFormat="1" applyFont="1" applyBorder="1" applyAlignment="1" applyProtection="1">
      <alignment horizontal="center" vertical="center" wrapText="1"/>
      <protection locked="0"/>
    </xf>
    <xf numFmtId="3" fontId="6" fillId="0" borderId="1" xfId="22" applyNumberFormat="1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1" xfId="22" applyNumberFormat="1" applyFont="1" applyBorder="1" applyAlignment="1">
      <alignment horizontal="center" vertical="center"/>
      <protection/>
    </xf>
    <xf numFmtId="0" fontId="6" fillId="0" borderId="1" xfId="24" applyNumberFormat="1" applyFont="1" applyBorder="1" applyAlignment="1" applyProtection="1">
      <alignment vertical="center" wrapText="1"/>
      <protection locked="0"/>
    </xf>
    <xf numFmtId="3" fontId="6" fillId="0" borderId="1" xfId="24" applyNumberFormat="1" applyFont="1" applyBorder="1" applyAlignment="1" applyProtection="1">
      <alignment horizontal="center" vertical="center" wrapText="1"/>
      <protection locked="0"/>
    </xf>
    <xf numFmtId="0" fontId="6" fillId="0" borderId="1" xfId="22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shrinkToFit="1"/>
    </xf>
    <xf numFmtId="3" fontId="1" fillId="0" borderId="14" xfId="0" applyNumberFormat="1" applyFont="1" applyBorder="1" applyAlignment="1">
      <alignment horizontal="center" shrinkToFit="1"/>
    </xf>
    <xf numFmtId="3" fontId="1" fillId="0" borderId="15" xfId="0" applyNumberFormat="1" applyFont="1" applyBorder="1" applyAlignment="1">
      <alignment horizontal="center" shrinkToFit="1"/>
    </xf>
    <xf numFmtId="0" fontId="1" fillId="0" borderId="14" xfId="0" applyFont="1" applyBorder="1" applyAlignment="1">
      <alignment/>
    </xf>
    <xf numFmtId="3" fontId="1" fillId="0" borderId="7" xfId="0" applyNumberFormat="1" applyFont="1" applyBorder="1" applyAlignment="1">
      <alignment horizontal="center" shrinkToFit="1"/>
    </xf>
    <xf numFmtId="3" fontId="1" fillId="0" borderId="16" xfId="0" applyNumberFormat="1" applyFont="1" applyBorder="1" applyAlignment="1">
      <alignment horizontal="center" shrinkToFit="1"/>
    </xf>
    <xf numFmtId="0" fontId="1" fillId="0" borderId="7" xfId="0" applyFont="1" applyBorder="1" applyAlignment="1">
      <alignment/>
    </xf>
    <xf numFmtId="3" fontId="1" fillId="0" borderId="6" xfId="0" applyNumberFormat="1" applyFont="1" applyBorder="1" applyAlignment="1">
      <alignment horizontal="center" shrinkToFit="1"/>
    </xf>
    <xf numFmtId="3" fontId="1" fillId="0" borderId="31" xfId="0" applyNumberFormat="1" applyFont="1" applyBorder="1" applyAlignment="1">
      <alignment horizontal="center" shrinkToFi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4" fillId="0" borderId="1" xfId="24" applyFont="1" applyBorder="1" applyAlignment="1" applyProtection="1">
      <alignment vertical="center" wrapText="1"/>
      <protection locked="0"/>
    </xf>
    <xf numFmtId="43" fontId="4" fillId="0" borderId="1" xfId="15" applyFont="1" applyBorder="1" applyAlignment="1">
      <alignment horizontal="center" vertical="center"/>
    </xf>
    <xf numFmtId="43" fontId="4" fillId="0" borderId="1" xfId="15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0" fontId="4" fillId="0" borderId="1" xfId="23" applyFont="1" applyBorder="1" applyAlignment="1" applyProtection="1">
      <alignment vertical="center" wrapText="1"/>
      <protection locked="0"/>
    </xf>
    <xf numFmtId="43" fontId="4" fillId="0" borderId="1" xfId="15" applyFont="1" applyBorder="1" applyAlignment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43" fontId="4" fillId="0" borderId="5" xfId="15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3" fontId="4" fillId="0" borderId="5" xfId="15" applyFont="1" applyBorder="1" applyAlignment="1">
      <alignment vertical="center"/>
    </xf>
    <xf numFmtId="0" fontId="4" fillId="0" borderId="5" xfId="23" applyFont="1" applyBorder="1" applyAlignment="1" applyProtection="1">
      <alignment vertical="center" wrapText="1"/>
      <protection locked="0"/>
    </xf>
    <xf numFmtId="43" fontId="4" fillId="0" borderId="5" xfId="15" applyFont="1" applyBorder="1" applyAlignment="1">
      <alignment horizontal="center" vertical="center"/>
    </xf>
    <xf numFmtId="0" fontId="21" fillId="0" borderId="1" xfId="0" applyFont="1" applyBorder="1" applyAlignment="1">
      <alignment/>
    </xf>
    <xf numFmtId="43" fontId="21" fillId="0" borderId="1" xfId="15" applyFont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6" fillId="0" borderId="1" xfId="24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shrinkToFit="1"/>
    </xf>
    <xf numFmtId="3" fontId="20" fillId="0" borderId="7" xfId="0" applyNumberFormat="1" applyFont="1" applyBorder="1" applyAlignment="1">
      <alignment horizontal="center" shrinkToFit="1"/>
    </xf>
    <xf numFmtId="3" fontId="20" fillId="0" borderId="8" xfId="0" applyNumberFormat="1" applyFont="1" applyBorder="1" applyAlignment="1">
      <alignment horizontal="center" shrinkToFit="1"/>
    </xf>
    <xf numFmtId="0" fontId="7" fillId="0" borderId="0" xfId="0" applyFont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Border="1" applyAlignment="1">
      <alignment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3" fontId="4" fillId="0" borderId="1" xfId="15" applyFont="1" applyFill="1" applyBorder="1" applyAlignment="1">
      <alignment horizontal="center" vertical="center"/>
    </xf>
    <xf numFmtId="43" fontId="4" fillId="0" borderId="5" xfId="15" applyFont="1" applyFill="1" applyBorder="1" applyAlignment="1" applyProtection="1">
      <alignment vertical="center" wrapText="1"/>
      <protection locked="0"/>
    </xf>
    <xf numFmtId="43" fontId="4" fillId="0" borderId="5" xfId="15" applyFont="1" applyFill="1" applyBorder="1" applyAlignment="1">
      <alignment vertical="center"/>
    </xf>
    <xf numFmtId="43" fontId="4" fillId="0" borderId="1" xfId="15" applyFont="1" applyFill="1" applyBorder="1" applyAlignment="1">
      <alignment vertical="center"/>
    </xf>
    <xf numFmtId="43" fontId="4" fillId="0" borderId="1" xfId="0" applyNumberFormat="1" applyFont="1" applyFill="1" applyBorder="1" applyAlignment="1">
      <alignment vertical="center"/>
    </xf>
    <xf numFmtId="0" fontId="4" fillId="0" borderId="5" xfId="23" applyFont="1" applyFill="1" applyBorder="1" applyAlignment="1" applyProtection="1">
      <alignment vertical="center" wrapText="1"/>
      <protection locked="0"/>
    </xf>
    <xf numFmtId="43" fontId="4" fillId="0" borderId="5" xfId="15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27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right"/>
    </xf>
    <xf numFmtId="0" fontId="7" fillId="0" borderId="17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" fontId="8" fillId="2" borderId="3" xfId="0" applyNumberFormat="1" applyFont="1" applyFill="1" applyBorder="1" applyAlignment="1">
      <alignment horizontal="center" vertical="top" wrapText="1"/>
    </xf>
    <xf numFmtId="0" fontId="6" fillId="0" borderId="17" xfId="24" applyNumberFormat="1" applyFont="1" applyBorder="1" applyAlignment="1" applyProtection="1">
      <alignment horizontal="center" vertical="center" wrapText="1"/>
      <protection locked="0"/>
    </xf>
    <xf numFmtId="0" fontId="6" fillId="0" borderId="3" xfId="24" applyNumberFormat="1" applyFont="1" applyBorder="1" applyAlignment="1" applyProtection="1">
      <alignment horizontal="center" vertical="center" wrapText="1"/>
      <protection locked="0"/>
    </xf>
    <xf numFmtId="0" fontId="6" fillId="0" borderId="19" xfId="24" applyNumberFormat="1" applyFont="1" applyBorder="1" applyAlignment="1" applyProtection="1">
      <alignment horizontal="center" vertical="center" wrapText="1"/>
      <protection locked="0"/>
    </xf>
    <xf numFmtId="0" fontId="6" fillId="0" borderId="17" xfId="22" applyNumberFormat="1" applyFont="1" applyBorder="1" applyAlignment="1">
      <alignment horizontal="center" vertical="center"/>
      <protection/>
    </xf>
    <xf numFmtId="0" fontId="6" fillId="0" borderId="3" xfId="22" applyNumberFormat="1" applyFont="1" applyBorder="1" applyAlignment="1">
      <alignment horizontal="center" vertical="center"/>
      <protection/>
    </xf>
    <xf numFmtId="0" fontId="6" fillId="0" borderId="19" xfId="22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7" fillId="2" borderId="17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0" fillId="2" borderId="19" xfId="0" applyFill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2" borderId="20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19" xfId="0" applyFill="1" applyBorder="1" applyAlignment="1">
      <alignment/>
    </xf>
    <xf numFmtId="0" fontId="1" fillId="2" borderId="1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3" fillId="2" borderId="17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2" borderId="1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7" fillId="0" borderId="17" xfId="0" applyFont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2" borderId="20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2" borderId="2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211" fontId="7" fillId="2" borderId="17" xfId="15" applyNumberFormat="1" applyFont="1" applyFill="1" applyBorder="1" applyAlignment="1">
      <alignment horizontal="left" vertical="top" wrapText="1"/>
    </xf>
    <xf numFmtId="211" fontId="7" fillId="2" borderId="3" xfId="15" applyNumberFormat="1" applyFont="1" applyFill="1" applyBorder="1" applyAlignment="1">
      <alignment horizontal="left" vertical="top" wrapText="1"/>
    </xf>
    <xf numFmtId="10" fontId="7" fillId="2" borderId="17" xfId="25" applyNumberFormat="1" applyFont="1" applyFill="1" applyBorder="1" applyAlignment="1">
      <alignment horizontal="center" vertical="top" wrapText="1"/>
    </xf>
    <xf numFmtId="10" fontId="7" fillId="2" borderId="3" xfId="25" applyNumberFormat="1" applyFont="1" applyFill="1" applyBorder="1" applyAlignment="1">
      <alignment horizontal="center" vertical="top" wrapText="1"/>
    </xf>
    <xf numFmtId="211" fontId="7" fillId="2" borderId="3" xfId="15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9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19" xfId="0" applyFont="1" applyFill="1" applyBorder="1" applyAlignment="1">
      <alignment horizontal="righ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2" borderId="3" xfId="0" applyFont="1" applyFill="1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3" fontId="3" fillId="2" borderId="17" xfId="15" applyFont="1" applyFill="1" applyBorder="1" applyAlignment="1">
      <alignment horizontal="center" vertical="top" wrapText="1"/>
    </xf>
    <xf numFmtId="43" fontId="3" fillId="2" borderId="3" xfId="15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3" fontId="3" fillId="2" borderId="3" xfId="15" applyFont="1" applyFill="1" applyBorder="1" applyAlignment="1">
      <alignment horizontal="left" vertical="top" wrapText="1"/>
    </xf>
    <xf numFmtId="43" fontId="3" fillId="2" borderId="19" xfId="15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</cellXfs>
  <cellStyles count="12">
    <cellStyle name="Normal" xfId="0"/>
    <cellStyle name="Comma" xfId="15"/>
    <cellStyle name="Comma [0]" xfId="16"/>
    <cellStyle name="เครื่องหมายจุลภาค_ฝ่ายบริการฯ (2)" xfId="17"/>
    <cellStyle name="Currency" xfId="18"/>
    <cellStyle name="Currency [0]" xfId="19"/>
    <cellStyle name="Hyperlink" xfId="20"/>
    <cellStyle name="Followed Hyperlink" xfId="21"/>
    <cellStyle name="ปกติ_3.1.2" xfId="22"/>
    <cellStyle name="ปกติ_Sheet1" xfId="23"/>
    <cellStyle name="ปกติ_ฝ่ายบริการฯ (2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3143250</xdr:colOff>
      <xdr:row>8</xdr:row>
      <xdr:rowOff>123825</xdr:rowOff>
    </xdr:from>
    <xdr:to>
      <xdr:col>10</xdr:col>
      <xdr:colOff>219075</xdr:colOff>
      <xdr:row>10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0" y="3028950"/>
          <a:ext cx="54673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ไม่มีข้อมูลในส่วนนี้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2</xdr:col>
      <xdr:colOff>9525</xdr:colOff>
      <xdr:row>5</xdr:row>
      <xdr:rowOff>847725</xdr:rowOff>
    </xdr:to>
    <xdr:sp>
      <xdr:nvSpPr>
        <xdr:cNvPr id="1" name="Line 1"/>
        <xdr:cNvSpPr>
          <a:spLocks/>
        </xdr:cNvSpPr>
      </xdr:nvSpPr>
      <xdr:spPr>
        <a:xfrm flipV="1">
          <a:off x="0" y="1466850"/>
          <a:ext cx="1943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60102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9525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60102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9525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60102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9525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60102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9525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0" y="60102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9525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60102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9525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0" y="60102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หลักสูตรที่ได้มาตรฐาน"/>
      <sheetName val="6.2นศ.ต่ออาจารย์"/>
      <sheetName val="6.3(1)อ.ป.เอกต่อ อ.ประจำ"/>
      <sheetName val="6.3(2)ขรก.ลูกจ้างทั้งหมด"/>
      <sheetName val="6.4ตำแหน่งวิชาการ"/>
      <sheetName val="6.5จรรยาบรรณ"/>
      <sheetName val="6.6(1)กระบวนการเรียนรู้"/>
      <sheetName val="6.6(2)เน้นผู้เรียน ป.ตรี"/>
      <sheetName val="ข้อมูลประกอบ ป.ตรี"/>
      <sheetName val="6.6(2)เน้นผู้เรียนป.โท"/>
      <sheetName val="ข้อมูลประกอบ ป.โท"/>
      <sheetName val="6.6(2)เน้นผู้เรียน ป.เอก"/>
      <sheetName val="ข้อมูลประกอบ ป.เอก"/>
      <sheetName val="6.6(3)-(4)wireless+บริการ"/>
      <sheetName val="6.6(5)จำนวนคอมใช้สอน"/>
      <sheetName val="6.7ประเมิน ป.ตรี"/>
      <sheetName val="6.7ประเมิน ป.โท"/>
      <sheetName val="6.7ประเมิน ป.เอก"/>
      <sheetName val="6.8จำนวนกิจกรรม"/>
      <sheetName val="6.9คชจ.คอม+ห้องสมุด+ศูนย์สนเทศ"/>
    </sheetNames>
    <sheetDataSet>
      <sheetData sheetId="1">
        <row r="16">
          <cell r="K16">
            <v>154</v>
          </cell>
          <cell r="L16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40"/>
  <sheetViews>
    <sheetView view="pageBreakPreview" zoomScale="60" zoomScaleNormal="75" workbookViewId="0" topLeftCell="A7">
      <selection activeCell="AE19" sqref="AE19"/>
    </sheetView>
  </sheetViews>
  <sheetFormatPr defaultColWidth="9.140625" defaultRowHeight="21.75"/>
  <cols>
    <col min="1" max="1" width="59.140625" style="5" customWidth="1"/>
    <col min="2" max="2" width="10.28125" style="5" customWidth="1"/>
    <col min="3" max="3" width="10.57421875" style="5" customWidth="1"/>
    <col min="4" max="4" width="6.00390625" style="5" customWidth="1"/>
    <col min="5" max="5" width="6.57421875" style="5" customWidth="1"/>
    <col min="6" max="6" width="6.28125" style="5" customWidth="1"/>
    <col min="7" max="9" width="6.7109375" style="5" customWidth="1"/>
    <col min="10" max="10" width="7.00390625" style="5" customWidth="1"/>
    <col min="11" max="15" width="6.421875" style="5" customWidth="1"/>
    <col min="16" max="16" width="6.57421875" style="5" customWidth="1"/>
    <col min="17" max="18" width="7.00390625" style="5" customWidth="1"/>
    <col min="19" max="19" width="6.7109375" style="5" customWidth="1"/>
    <col min="20" max="20" width="7.28125" style="5" customWidth="1"/>
    <col min="21" max="22" width="7.57421875" style="5" customWidth="1"/>
    <col min="23" max="25" width="7.7109375" style="5" customWidth="1"/>
    <col min="26" max="26" width="16.7109375" style="5" customWidth="1"/>
    <col min="27" max="16384" width="9.140625" style="5" customWidth="1"/>
  </cols>
  <sheetData>
    <row r="1" ht="23.25" hidden="1"/>
    <row r="2" ht="23.25" hidden="1"/>
    <row r="3" ht="23.25" hidden="1"/>
    <row r="4" ht="23.25" hidden="1"/>
    <row r="5" ht="23.25" hidden="1"/>
    <row r="6" ht="23.25" hidden="1"/>
    <row r="7" spans="1:26" ht="26.25">
      <c r="A7" s="297" t="s">
        <v>158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6" t="s">
        <v>159</v>
      </c>
      <c r="U7" s="296"/>
      <c r="V7" s="296"/>
      <c r="W7" s="296"/>
      <c r="X7" s="296"/>
      <c r="Y7" s="296"/>
      <c r="Z7" s="296"/>
    </row>
    <row r="9" spans="1:26" ht="26.25">
      <c r="A9" s="116" t="s">
        <v>54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15"/>
    </row>
    <row r="10" spans="1:26" s="70" customFormat="1" ht="26.25" customHeight="1">
      <c r="A10" s="278" t="s">
        <v>154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</row>
    <row r="11" spans="1:26" s="70" customFormat="1" ht="26.25" customHeight="1">
      <c r="A11" s="298" t="s">
        <v>55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</row>
    <row r="12" spans="1:26" s="70" customFormat="1" ht="23.25" customHeight="1">
      <c r="A12" s="150" t="s">
        <v>160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289" t="s">
        <v>161</v>
      </c>
      <c r="V12" s="289"/>
      <c r="W12" s="289"/>
      <c r="X12" s="289"/>
      <c r="Y12" s="289"/>
      <c r="Z12" s="290"/>
    </row>
    <row r="13" spans="1:26" s="8" customFormat="1" ht="21.75" customHeight="1">
      <c r="A13" s="282" t="s">
        <v>3</v>
      </c>
      <c r="B13" s="280" t="s">
        <v>53</v>
      </c>
      <c r="C13" s="281"/>
      <c r="D13" s="291" t="s">
        <v>6</v>
      </c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8"/>
      <c r="Z13" s="285" t="s">
        <v>0</v>
      </c>
    </row>
    <row r="14" spans="1:26" s="8" customFormat="1" ht="21.75" customHeight="1">
      <c r="A14" s="283"/>
      <c r="B14" s="276" t="s">
        <v>4</v>
      </c>
      <c r="C14" s="276" t="s">
        <v>5</v>
      </c>
      <c r="D14" s="305" t="s">
        <v>49</v>
      </c>
      <c r="E14" s="306"/>
      <c r="F14" s="305" t="s">
        <v>48</v>
      </c>
      <c r="G14" s="306"/>
      <c r="H14" s="305" t="s">
        <v>47</v>
      </c>
      <c r="I14" s="306"/>
      <c r="J14" s="305" t="s">
        <v>50</v>
      </c>
      <c r="K14" s="306"/>
      <c r="L14" s="305" t="s">
        <v>293</v>
      </c>
      <c r="M14" s="306"/>
      <c r="N14" s="305" t="s">
        <v>51</v>
      </c>
      <c r="O14" s="306"/>
      <c r="P14" s="305" t="s">
        <v>52</v>
      </c>
      <c r="Q14" s="306"/>
      <c r="R14" s="305" t="s">
        <v>209</v>
      </c>
      <c r="S14" s="306"/>
      <c r="T14" s="305" t="s">
        <v>210</v>
      </c>
      <c r="U14" s="306"/>
      <c r="V14" s="305" t="s">
        <v>211</v>
      </c>
      <c r="W14" s="306"/>
      <c r="X14" s="305" t="s">
        <v>212</v>
      </c>
      <c r="Y14" s="306"/>
      <c r="Z14" s="286"/>
    </row>
    <row r="15" spans="1:26" s="8" customFormat="1" ht="18" customHeight="1">
      <c r="A15" s="284"/>
      <c r="B15" s="277"/>
      <c r="C15" s="277"/>
      <c r="D15" s="53" t="s">
        <v>12</v>
      </c>
      <c r="E15" s="53" t="s">
        <v>11</v>
      </c>
      <c r="F15" s="53" t="s">
        <v>12</v>
      </c>
      <c r="G15" s="53" t="s">
        <v>11</v>
      </c>
      <c r="H15" s="53" t="s">
        <v>12</v>
      </c>
      <c r="I15" s="53" t="s">
        <v>11</v>
      </c>
      <c r="J15" s="53" t="s">
        <v>12</v>
      </c>
      <c r="K15" s="53" t="s">
        <v>11</v>
      </c>
      <c r="L15" s="53" t="s">
        <v>12</v>
      </c>
      <c r="M15" s="53" t="s">
        <v>11</v>
      </c>
      <c r="N15" s="53" t="s">
        <v>12</v>
      </c>
      <c r="O15" s="53" t="s">
        <v>11</v>
      </c>
      <c r="P15" s="53" t="s">
        <v>12</v>
      </c>
      <c r="Q15" s="53" t="s">
        <v>11</v>
      </c>
      <c r="R15" s="53" t="s">
        <v>12</v>
      </c>
      <c r="S15" s="53" t="s">
        <v>11</v>
      </c>
      <c r="T15" s="53" t="s">
        <v>12</v>
      </c>
      <c r="U15" s="53" t="s">
        <v>11</v>
      </c>
      <c r="V15" s="53" t="s">
        <v>12</v>
      </c>
      <c r="W15" s="53" t="s">
        <v>11</v>
      </c>
      <c r="X15" s="53" t="s">
        <v>12</v>
      </c>
      <c r="Y15" s="53" t="s">
        <v>11</v>
      </c>
      <c r="Z15" s="275"/>
    </row>
    <row r="16" spans="1:26" ht="23.25">
      <c r="A16" s="51" t="s">
        <v>36</v>
      </c>
      <c r="B16" s="218" t="s">
        <v>217</v>
      </c>
      <c r="C16" s="218">
        <f>SUM(E16,G16,I16,K16,M16,O16,Q16,S16,U16,W16,Y16)</f>
        <v>2590</v>
      </c>
      <c r="D16" s="219" t="s">
        <v>217</v>
      </c>
      <c r="E16" s="219">
        <v>13</v>
      </c>
      <c r="F16" s="219" t="s">
        <v>217</v>
      </c>
      <c r="G16" s="219" t="s">
        <v>217</v>
      </c>
      <c r="H16" s="220" t="s">
        <v>217</v>
      </c>
      <c r="I16" s="220">
        <v>2014</v>
      </c>
      <c r="J16" s="219" t="s">
        <v>217</v>
      </c>
      <c r="K16" s="219" t="s">
        <v>217</v>
      </c>
      <c r="L16" s="219" t="s">
        <v>217</v>
      </c>
      <c r="M16" s="219">
        <v>528</v>
      </c>
      <c r="N16" s="219" t="s">
        <v>217</v>
      </c>
      <c r="O16" s="219">
        <v>35</v>
      </c>
      <c r="P16" s="219" t="s">
        <v>217</v>
      </c>
      <c r="Q16" s="219" t="s">
        <v>217</v>
      </c>
      <c r="R16" s="219" t="s">
        <v>217</v>
      </c>
      <c r="S16" s="219" t="s">
        <v>217</v>
      </c>
      <c r="T16" s="219" t="s">
        <v>217</v>
      </c>
      <c r="U16" s="219" t="s">
        <v>217</v>
      </c>
      <c r="V16" s="219" t="s">
        <v>217</v>
      </c>
      <c r="W16" s="219" t="s">
        <v>217</v>
      </c>
      <c r="X16" s="219" t="s">
        <v>217</v>
      </c>
      <c r="Y16" s="219" t="s">
        <v>217</v>
      </c>
      <c r="Z16" s="221"/>
    </row>
    <row r="17" spans="1:26" ht="23.25">
      <c r="A17" s="40" t="s">
        <v>56</v>
      </c>
      <c r="B17" s="218" t="s">
        <v>217</v>
      </c>
      <c r="C17" s="218">
        <f aca="true" t="shared" si="0" ref="C17:C25">SUM(E17,G17,I17,K17,M17,O17,Q17,S17,U17,W17,Y17)</f>
        <v>333</v>
      </c>
      <c r="D17" s="222" t="s">
        <v>217</v>
      </c>
      <c r="E17" s="222" t="s">
        <v>217</v>
      </c>
      <c r="F17" s="222" t="s">
        <v>217</v>
      </c>
      <c r="G17" s="222" t="s">
        <v>217</v>
      </c>
      <c r="H17" s="223" t="s">
        <v>217</v>
      </c>
      <c r="I17" s="223" t="s">
        <v>217</v>
      </c>
      <c r="J17" s="222" t="s">
        <v>217</v>
      </c>
      <c r="K17" s="222" t="s">
        <v>217</v>
      </c>
      <c r="L17" s="222" t="s">
        <v>217</v>
      </c>
      <c r="M17" s="222" t="s">
        <v>217</v>
      </c>
      <c r="N17" s="222" t="s">
        <v>217</v>
      </c>
      <c r="O17" s="222" t="s">
        <v>217</v>
      </c>
      <c r="P17" s="222" t="s">
        <v>217</v>
      </c>
      <c r="Q17" s="222">
        <v>3</v>
      </c>
      <c r="R17" s="222" t="s">
        <v>217</v>
      </c>
      <c r="S17" s="222" t="s">
        <v>217</v>
      </c>
      <c r="T17" s="222" t="s">
        <v>217</v>
      </c>
      <c r="U17" s="222">
        <v>330</v>
      </c>
      <c r="V17" s="222" t="s">
        <v>217</v>
      </c>
      <c r="W17" s="222" t="s">
        <v>217</v>
      </c>
      <c r="X17" s="222" t="s">
        <v>217</v>
      </c>
      <c r="Y17" s="222" t="s">
        <v>217</v>
      </c>
      <c r="Z17" s="224"/>
    </row>
    <row r="18" spans="1:26" ht="46.5">
      <c r="A18" s="52" t="s">
        <v>57</v>
      </c>
      <c r="B18" s="218">
        <f aca="true" t="shared" si="1" ref="B18:B25">SUM(D18,F18,H18,J18,L18,N18,P18,R18,T18,V18,X18)</f>
        <v>9</v>
      </c>
      <c r="C18" s="218">
        <f t="shared" si="0"/>
        <v>9</v>
      </c>
      <c r="D18" s="225" t="s">
        <v>217</v>
      </c>
      <c r="E18" s="225" t="s">
        <v>217</v>
      </c>
      <c r="F18" s="225" t="s">
        <v>217</v>
      </c>
      <c r="G18" s="225" t="s">
        <v>217</v>
      </c>
      <c r="H18" s="226" t="s">
        <v>217</v>
      </c>
      <c r="I18" s="226" t="s">
        <v>217</v>
      </c>
      <c r="J18" s="225" t="s">
        <v>217</v>
      </c>
      <c r="K18" s="225" t="s">
        <v>217</v>
      </c>
      <c r="L18" s="225" t="s">
        <v>217</v>
      </c>
      <c r="M18" s="225" t="s">
        <v>217</v>
      </c>
      <c r="N18" s="225" t="s">
        <v>217</v>
      </c>
      <c r="O18" s="225" t="s">
        <v>217</v>
      </c>
      <c r="P18" s="225">
        <v>1</v>
      </c>
      <c r="Q18" s="225">
        <v>1</v>
      </c>
      <c r="R18" s="225">
        <v>8</v>
      </c>
      <c r="S18" s="225">
        <v>8</v>
      </c>
      <c r="T18" s="225" t="s">
        <v>217</v>
      </c>
      <c r="U18" s="225" t="s">
        <v>217</v>
      </c>
      <c r="V18" s="225" t="s">
        <v>217</v>
      </c>
      <c r="W18" s="225" t="s">
        <v>217</v>
      </c>
      <c r="X18" s="225" t="s">
        <v>217</v>
      </c>
      <c r="Y18" s="225" t="s">
        <v>217</v>
      </c>
      <c r="Z18" s="224"/>
    </row>
    <row r="19" spans="1:26" ht="23.25" customHeight="1">
      <c r="A19" s="52" t="s">
        <v>58</v>
      </c>
      <c r="B19" s="218" t="s">
        <v>217</v>
      </c>
      <c r="C19" s="218" t="s">
        <v>217</v>
      </c>
      <c r="D19" s="222" t="s">
        <v>217</v>
      </c>
      <c r="E19" s="222" t="s">
        <v>217</v>
      </c>
      <c r="F19" s="222" t="s">
        <v>217</v>
      </c>
      <c r="G19" s="222" t="s">
        <v>217</v>
      </c>
      <c r="H19" s="223" t="s">
        <v>217</v>
      </c>
      <c r="I19" s="223" t="s">
        <v>217</v>
      </c>
      <c r="J19" s="252" t="s">
        <v>217</v>
      </c>
      <c r="K19" s="252" t="s">
        <v>217</v>
      </c>
      <c r="L19" s="252" t="s">
        <v>217</v>
      </c>
      <c r="M19" s="252" t="s">
        <v>217</v>
      </c>
      <c r="N19" s="252" t="s">
        <v>217</v>
      </c>
      <c r="O19" s="252" t="s">
        <v>217</v>
      </c>
      <c r="P19" s="252" t="s">
        <v>217</v>
      </c>
      <c r="Q19" s="252" t="s">
        <v>217</v>
      </c>
      <c r="R19" s="222" t="s">
        <v>217</v>
      </c>
      <c r="S19" s="222" t="s">
        <v>217</v>
      </c>
      <c r="T19" s="222" t="s">
        <v>217</v>
      </c>
      <c r="U19" s="222" t="s">
        <v>217</v>
      </c>
      <c r="V19" s="222" t="s">
        <v>217</v>
      </c>
      <c r="W19" s="222" t="s">
        <v>217</v>
      </c>
      <c r="X19" s="222" t="s">
        <v>217</v>
      </c>
      <c r="Y19" s="222" t="s">
        <v>217</v>
      </c>
      <c r="Z19" s="227"/>
    </row>
    <row r="20" spans="1:26" ht="47.25">
      <c r="A20" s="52" t="s">
        <v>59</v>
      </c>
      <c r="B20" s="218">
        <f t="shared" si="1"/>
        <v>8</v>
      </c>
      <c r="C20" s="218">
        <f t="shared" si="0"/>
        <v>97</v>
      </c>
      <c r="D20" s="222" t="s">
        <v>217</v>
      </c>
      <c r="E20" s="222" t="s">
        <v>217</v>
      </c>
      <c r="F20" s="222" t="s">
        <v>217</v>
      </c>
      <c r="G20" s="222" t="s">
        <v>217</v>
      </c>
      <c r="H20" s="223" t="s">
        <v>217</v>
      </c>
      <c r="I20" s="223" t="s">
        <v>217</v>
      </c>
      <c r="J20" s="253" t="s">
        <v>217</v>
      </c>
      <c r="K20" s="253" t="s">
        <v>217</v>
      </c>
      <c r="L20" s="253" t="s">
        <v>217</v>
      </c>
      <c r="M20" s="253" t="s">
        <v>217</v>
      </c>
      <c r="N20" s="253" t="s">
        <v>217</v>
      </c>
      <c r="O20" s="253" t="s">
        <v>217</v>
      </c>
      <c r="P20" s="253">
        <v>2</v>
      </c>
      <c r="Q20" s="253">
        <v>2</v>
      </c>
      <c r="R20" s="222">
        <v>6</v>
      </c>
      <c r="S20" s="222">
        <v>95</v>
      </c>
      <c r="T20" s="222" t="s">
        <v>217</v>
      </c>
      <c r="U20" s="222" t="s">
        <v>217</v>
      </c>
      <c r="V20" s="222" t="s">
        <v>217</v>
      </c>
      <c r="W20" s="222" t="s">
        <v>217</v>
      </c>
      <c r="X20" s="222" t="s">
        <v>217</v>
      </c>
      <c r="Y20" s="222" t="s">
        <v>217</v>
      </c>
      <c r="Z20" s="227"/>
    </row>
    <row r="21" spans="1:26" ht="48" customHeight="1">
      <c r="A21" s="52" t="s">
        <v>60</v>
      </c>
      <c r="B21" s="218" t="s">
        <v>217</v>
      </c>
      <c r="C21" s="218" t="s">
        <v>217</v>
      </c>
      <c r="D21" s="222" t="s">
        <v>217</v>
      </c>
      <c r="E21" s="222" t="s">
        <v>217</v>
      </c>
      <c r="F21" s="222" t="s">
        <v>217</v>
      </c>
      <c r="G21" s="222" t="s">
        <v>217</v>
      </c>
      <c r="H21" s="223" t="s">
        <v>217</v>
      </c>
      <c r="I21" s="223" t="s">
        <v>217</v>
      </c>
      <c r="J21" s="254" t="s">
        <v>217</v>
      </c>
      <c r="K21" s="254" t="s">
        <v>217</v>
      </c>
      <c r="L21" s="254" t="s">
        <v>217</v>
      </c>
      <c r="M21" s="254" t="s">
        <v>217</v>
      </c>
      <c r="N21" s="254" t="s">
        <v>217</v>
      </c>
      <c r="O21" s="254" t="s">
        <v>217</v>
      </c>
      <c r="P21" s="254" t="s">
        <v>217</v>
      </c>
      <c r="Q21" s="254" t="s">
        <v>217</v>
      </c>
      <c r="R21" s="222" t="s">
        <v>217</v>
      </c>
      <c r="S21" s="222" t="s">
        <v>217</v>
      </c>
      <c r="T21" s="222" t="s">
        <v>217</v>
      </c>
      <c r="U21" s="222" t="s">
        <v>217</v>
      </c>
      <c r="V21" s="222" t="s">
        <v>217</v>
      </c>
      <c r="W21" s="222" t="s">
        <v>217</v>
      </c>
      <c r="X21" s="222" t="s">
        <v>217</v>
      </c>
      <c r="Y21" s="222" t="s">
        <v>217</v>
      </c>
      <c r="Z21" s="224"/>
    </row>
    <row r="22" spans="1:26" ht="23.25">
      <c r="A22" s="40" t="s">
        <v>61</v>
      </c>
      <c r="B22" s="218">
        <f t="shared" si="1"/>
        <v>5</v>
      </c>
      <c r="C22" s="218">
        <f t="shared" si="0"/>
        <v>5</v>
      </c>
      <c r="D22" s="222" t="s">
        <v>217</v>
      </c>
      <c r="E22" s="222" t="s">
        <v>217</v>
      </c>
      <c r="F22" s="222" t="s">
        <v>217</v>
      </c>
      <c r="G22" s="222" t="s">
        <v>217</v>
      </c>
      <c r="H22" s="223">
        <v>5</v>
      </c>
      <c r="I22" s="223">
        <v>5</v>
      </c>
      <c r="J22" s="222" t="s">
        <v>217</v>
      </c>
      <c r="K22" s="222" t="s">
        <v>217</v>
      </c>
      <c r="L22" s="222" t="s">
        <v>217</v>
      </c>
      <c r="M22" s="222" t="s">
        <v>217</v>
      </c>
      <c r="N22" s="222" t="s">
        <v>217</v>
      </c>
      <c r="O22" s="222" t="s">
        <v>217</v>
      </c>
      <c r="P22" s="222" t="s">
        <v>217</v>
      </c>
      <c r="Q22" s="222" t="s">
        <v>217</v>
      </c>
      <c r="R22" s="222" t="s">
        <v>217</v>
      </c>
      <c r="S22" s="222" t="s">
        <v>217</v>
      </c>
      <c r="T22" s="222" t="s">
        <v>217</v>
      </c>
      <c r="U22" s="222" t="s">
        <v>217</v>
      </c>
      <c r="V22" s="222" t="s">
        <v>217</v>
      </c>
      <c r="W22" s="222" t="s">
        <v>217</v>
      </c>
      <c r="X22" s="222" t="s">
        <v>217</v>
      </c>
      <c r="Y22" s="222" t="s">
        <v>217</v>
      </c>
      <c r="Z22" s="224"/>
    </row>
    <row r="23" spans="1:26" ht="46.5">
      <c r="A23" s="52" t="s">
        <v>62</v>
      </c>
      <c r="B23" s="218" t="s">
        <v>217</v>
      </c>
      <c r="C23" s="218" t="s">
        <v>217</v>
      </c>
      <c r="D23" s="222" t="s">
        <v>217</v>
      </c>
      <c r="E23" s="222" t="s">
        <v>217</v>
      </c>
      <c r="F23" s="222" t="s">
        <v>217</v>
      </c>
      <c r="G23" s="222" t="s">
        <v>217</v>
      </c>
      <c r="H23" s="223" t="s">
        <v>217</v>
      </c>
      <c r="I23" s="223" t="s">
        <v>217</v>
      </c>
      <c r="J23" s="222" t="s">
        <v>217</v>
      </c>
      <c r="K23" s="222" t="s">
        <v>217</v>
      </c>
      <c r="L23" s="222" t="s">
        <v>217</v>
      </c>
      <c r="M23" s="222" t="s">
        <v>217</v>
      </c>
      <c r="N23" s="222" t="s">
        <v>217</v>
      </c>
      <c r="O23" s="222" t="s">
        <v>217</v>
      </c>
      <c r="P23" s="222" t="s">
        <v>217</v>
      </c>
      <c r="Q23" s="222" t="s">
        <v>217</v>
      </c>
      <c r="R23" s="222" t="s">
        <v>217</v>
      </c>
      <c r="S23" s="222" t="s">
        <v>217</v>
      </c>
      <c r="T23" s="222" t="s">
        <v>217</v>
      </c>
      <c r="U23" s="222" t="s">
        <v>217</v>
      </c>
      <c r="V23" s="222" t="s">
        <v>217</v>
      </c>
      <c r="W23" s="222" t="s">
        <v>217</v>
      </c>
      <c r="X23" s="222" t="s">
        <v>217</v>
      </c>
      <c r="Y23" s="222" t="s">
        <v>217</v>
      </c>
      <c r="Z23" s="224"/>
    </row>
    <row r="24" spans="1:26" ht="23.25">
      <c r="A24" s="40" t="s">
        <v>63</v>
      </c>
      <c r="B24" s="218">
        <f t="shared" si="1"/>
        <v>2</v>
      </c>
      <c r="C24" s="218">
        <f t="shared" si="0"/>
        <v>2</v>
      </c>
      <c r="D24" s="222" t="s">
        <v>217</v>
      </c>
      <c r="E24" s="222" t="s">
        <v>217</v>
      </c>
      <c r="F24" s="222">
        <v>2</v>
      </c>
      <c r="G24" s="222">
        <v>2</v>
      </c>
      <c r="H24" s="222" t="s">
        <v>217</v>
      </c>
      <c r="I24" s="223" t="s">
        <v>217</v>
      </c>
      <c r="J24" s="222" t="s">
        <v>217</v>
      </c>
      <c r="K24" s="222" t="s">
        <v>217</v>
      </c>
      <c r="L24" s="222" t="s">
        <v>217</v>
      </c>
      <c r="M24" s="222" t="s">
        <v>217</v>
      </c>
      <c r="N24" s="222" t="s">
        <v>217</v>
      </c>
      <c r="O24" s="222" t="s">
        <v>217</v>
      </c>
      <c r="P24" s="222" t="s">
        <v>217</v>
      </c>
      <c r="Q24" s="222" t="s">
        <v>217</v>
      </c>
      <c r="R24" s="222" t="s">
        <v>217</v>
      </c>
      <c r="S24" s="222" t="s">
        <v>217</v>
      </c>
      <c r="T24" s="222" t="s">
        <v>217</v>
      </c>
      <c r="U24" s="222" t="s">
        <v>217</v>
      </c>
      <c r="V24" s="222" t="s">
        <v>217</v>
      </c>
      <c r="W24" s="222" t="s">
        <v>217</v>
      </c>
      <c r="X24" s="222" t="s">
        <v>217</v>
      </c>
      <c r="Y24" s="222" t="s">
        <v>217</v>
      </c>
      <c r="Z24" s="224"/>
    </row>
    <row r="25" spans="1:26" ht="46.5">
      <c r="A25" s="38" t="s">
        <v>64</v>
      </c>
      <c r="B25" s="218">
        <f t="shared" si="1"/>
        <v>10</v>
      </c>
      <c r="C25" s="218">
        <f t="shared" si="0"/>
        <v>648</v>
      </c>
      <c r="D25" s="225" t="s">
        <v>217</v>
      </c>
      <c r="E25" s="225">
        <v>53</v>
      </c>
      <c r="F25" s="225" t="s">
        <v>217</v>
      </c>
      <c r="G25" s="225" t="s">
        <v>217</v>
      </c>
      <c r="H25" s="226" t="s">
        <v>217</v>
      </c>
      <c r="I25" s="226">
        <v>2</v>
      </c>
      <c r="J25" s="225" t="s">
        <v>217</v>
      </c>
      <c r="K25" s="225">
        <v>5</v>
      </c>
      <c r="L25" s="225" t="s">
        <v>217</v>
      </c>
      <c r="M25" s="225" t="s">
        <v>217</v>
      </c>
      <c r="N25" s="225" t="s">
        <v>217</v>
      </c>
      <c r="O25" s="225">
        <v>27</v>
      </c>
      <c r="P25" s="225">
        <v>1</v>
      </c>
      <c r="Q25" s="225">
        <v>53</v>
      </c>
      <c r="R25" s="225">
        <v>5</v>
      </c>
      <c r="S25" s="225">
        <v>504</v>
      </c>
      <c r="T25" s="225" t="s">
        <v>217</v>
      </c>
      <c r="U25" s="225" t="s">
        <v>217</v>
      </c>
      <c r="V25" s="225" t="s">
        <v>217</v>
      </c>
      <c r="W25" s="225" t="s">
        <v>217</v>
      </c>
      <c r="X25" s="225">
        <v>4</v>
      </c>
      <c r="Y25" s="225">
        <v>4</v>
      </c>
      <c r="Z25" s="228"/>
    </row>
    <row r="26" spans="1:26" ht="26.25">
      <c r="A26" s="54" t="s">
        <v>53</v>
      </c>
      <c r="B26" s="55">
        <f aca="true" t="shared" si="2" ref="B26:Y26">SUM(B16:B25)</f>
        <v>34</v>
      </c>
      <c r="C26" s="55">
        <f t="shared" si="2"/>
        <v>3684</v>
      </c>
      <c r="D26" s="55">
        <f t="shared" si="2"/>
        <v>0</v>
      </c>
      <c r="E26" s="55">
        <f t="shared" si="2"/>
        <v>66</v>
      </c>
      <c r="F26" s="55">
        <f t="shared" si="2"/>
        <v>2</v>
      </c>
      <c r="G26" s="55">
        <f t="shared" si="2"/>
        <v>2</v>
      </c>
      <c r="H26" s="55">
        <f t="shared" si="2"/>
        <v>5</v>
      </c>
      <c r="I26" s="55">
        <f t="shared" si="2"/>
        <v>2021</v>
      </c>
      <c r="J26" s="55">
        <f t="shared" si="2"/>
        <v>0</v>
      </c>
      <c r="K26" s="55">
        <f t="shared" si="2"/>
        <v>5</v>
      </c>
      <c r="L26" s="55" t="s">
        <v>217</v>
      </c>
      <c r="M26" s="55">
        <f t="shared" si="2"/>
        <v>528</v>
      </c>
      <c r="N26" s="55">
        <f t="shared" si="2"/>
        <v>0</v>
      </c>
      <c r="O26" s="55">
        <f t="shared" si="2"/>
        <v>62</v>
      </c>
      <c r="P26" s="55">
        <f t="shared" si="2"/>
        <v>4</v>
      </c>
      <c r="Q26" s="55">
        <f t="shared" si="2"/>
        <v>59</v>
      </c>
      <c r="R26" s="55">
        <f t="shared" si="2"/>
        <v>19</v>
      </c>
      <c r="S26" s="55">
        <f t="shared" si="2"/>
        <v>607</v>
      </c>
      <c r="T26" s="55" t="s">
        <v>217</v>
      </c>
      <c r="U26" s="55">
        <f t="shared" si="2"/>
        <v>330</v>
      </c>
      <c r="V26" s="55" t="s">
        <v>217</v>
      </c>
      <c r="W26" s="55" t="s">
        <v>217</v>
      </c>
      <c r="X26" s="55">
        <f t="shared" si="2"/>
        <v>4</v>
      </c>
      <c r="Y26" s="55">
        <f t="shared" si="2"/>
        <v>4</v>
      </c>
      <c r="Z26" s="56"/>
    </row>
    <row r="27" spans="1:26" ht="30.75" customHeight="1">
      <c r="A27" s="313" t="s">
        <v>80</v>
      </c>
      <c r="B27" s="314"/>
      <c r="C27" s="315"/>
      <c r="D27" s="307">
        <f>(C26/'[1]6.2นศ.ต่ออาจารย์'!$L$16)*100</f>
        <v>3148.7179487179487</v>
      </c>
      <c r="E27" s="308"/>
      <c r="F27" s="308"/>
      <c r="G27" s="308"/>
      <c r="H27" s="309" t="s">
        <v>320</v>
      </c>
      <c r="I27" s="309"/>
      <c r="J27" s="309"/>
      <c r="K27" s="309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/>
    </row>
    <row r="28" spans="1:26" s="72" customFormat="1" ht="23.25">
      <c r="A28" s="71" t="s">
        <v>162</v>
      </c>
      <c r="B28" s="83"/>
      <c r="C28" s="83"/>
      <c r="D28" s="83"/>
      <c r="E28" s="83"/>
      <c r="F28" s="83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294" t="s">
        <v>163</v>
      </c>
      <c r="T28" s="294"/>
      <c r="U28" s="294"/>
      <c r="V28" s="294"/>
      <c r="W28" s="294"/>
      <c r="X28" s="294"/>
      <c r="Y28" s="294"/>
      <c r="Z28" s="295"/>
    </row>
    <row r="29" spans="1:26" s="72" customFormat="1" ht="23.25">
      <c r="A29" s="102" t="s">
        <v>81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40"/>
    </row>
    <row r="30" spans="1:26" s="72" customFormat="1" ht="47.25" customHeight="1">
      <c r="A30" s="316" t="s">
        <v>133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00"/>
    </row>
    <row r="31" spans="1:26" s="72" customFormat="1" ht="48.75" customHeight="1">
      <c r="A31" s="316" t="s">
        <v>82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3"/>
    </row>
    <row r="32" spans="1:26" s="70" customFormat="1" ht="23.25">
      <c r="A32" s="304" t="s">
        <v>83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3"/>
    </row>
    <row r="33" spans="1:26" s="70" customFormat="1" ht="23.25">
      <c r="A33" s="304" t="s">
        <v>84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3"/>
    </row>
    <row r="34" spans="1:26" s="70" customFormat="1" ht="23.25">
      <c r="A34" s="304" t="s">
        <v>85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3"/>
    </row>
    <row r="35" spans="1:26" s="70" customFormat="1" ht="23.25">
      <c r="A35" s="301" t="s">
        <v>86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3"/>
    </row>
    <row r="36" spans="1:26" ht="23.25">
      <c r="A36" s="5" t="s">
        <v>26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12" t="s">
        <v>22</v>
      </c>
      <c r="W36" s="312"/>
      <c r="X36" s="312"/>
      <c r="Y36" s="312"/>
      <c r="Z36" s="312"/>
    </row>
    <row r="37" spans="1:26" ht="23.25">
      <c r="A37" s="5" t="s">
        <v>134</v>
      </c>
      <c r="P37" s="311"/>
      <c r="Q37" s="311"/>
      <c r="R37" s="311"/>
      <c r="S37" s="311"/>
      <c r="T37" s="311"/>
      <c r="U37" s="311"/>
      <c r="V37" s="311"/>
      <c r="W37" s="310" t="s">
        <v>93</v>
      </c>
      <c r="X37" s="310"/>
      <c r="Y37" s="310"/>
      <c r="Z37" s="310"/>
    </row>
    <row r="38" spans="1:26" ht="23.25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</row>
    <row r="40" spans="16:22" ht="23.25">
      <c r="P40" s="310"/>
      <c r="Q40" s="310"/>
      <c r="R40" s="310"/>
      <c r="S40" s="310"/>
      <c r="T40" s="310"/>
      <c r="U40" s="310"/>
      <c r="V40" s="310"/>
    </row>
  </sheetData>
  <mergeCells count="37">
    <mergeCell ref="A10:Z10"/>
    <mergeCell ref="B13:C13"/>
    <mergeCell ref="D14:E14"/>
    <mergeCell ref="J14:K14"/>
    <mergeCell ref="A13:A15"/>
    <mergeCell ref="Z13:Z15"/>
    <mergeCell ref="B14:B15"/>
    <mergeCell ref="C14:C15"/>
    <mergeCell ref="T14:U14"/>
    <mergeCell ref="H14:I14"/>
    <mergeCell ref="T7:Z7"/>
    <mergeCell ref="A7:S7"/>
    <mergeCell ref="P14:Q14"/>
    <mergeCell ref="R14:S14"/>
    <mergeCell ref="V14:W14"/>
    <mergeCell ref="A11:Z11"/>
    <mergeCell ref="U12:Z12"/>
    <mergeCell ref="D13:Y13"/>
    <mergeCell ref="X14:Y14"/>
    <mergeCell ref="F14:G14"/>
    <mergeCell ref="A27:C27"/>
    <mergeCell ref="A30:Z30"/>
    <mergeCell ref="W37:Z37"/>
    <mergeCell ref="A35:Z35"/>
    <mergeCell ref="A32:Z32"/>
    <mergeCell ref="A33:Z33"/>
    <mergeCell ref="A34:Z34"/>
    <mergeCell ref="A31:Z31"/>
    <mergeCell ref="S28:Z28"/>
    <mergeCell ref="P40:V40"/>
    <mergeCell ref="P37:V37"/>
    <mergeCell ref="V36:Z36"/>
    <mergeCell ref="A38:Z38"/>
    <mergeCell ref="L14:M14"/>
    <mergeCell ref="N14:O14"/>
    <mergeCell ref="D27:G27"/>
    <mergeCell ref="H27:K27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landscape" paperSize="9" scale="55" r:id="rId1"/>
  <headerFooter alignWithMargins="0">
    <oddFooter>&amp;Cหน้า 3-&amp;P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SheetLayoutView="80" workbookViewId="0" topLeftCell="A4">
      <selection activeCell="B14" sqref="B14"/>
    </sheetView>
  </sheetViews>
  <sheetFormatPr defaultColWidth="9.140625" defaultRowHeight="21.75"/>
  <cols>
    <col min="1" max="1" width="63.57421875" style="5" customWidth="1"/>
    <col min="2" max="2" width="7.8515625" style="5" customWidth="1"/>
    <col min="3" max="3" width="8.57421875" style="5" customWidth="1"/>
    <col min="4" max="4" width="33.8515625" style="5" customWidth="1"/>
    <col min="5" max="5" width="16.8515625" style="5" customWidth="1"/>
    <col min="6" max="16384" width="9.140625" style="5" customWidth="1"/>
  </cols>
  <sheetData>
    <row r="1" spans="1:5" ht="23.25" customHeight="1">
      <c r="A1" s="297" t="s">
        <v>180</v>
      </c>
      <c r="B1" s="297"/>
      <c r="C1" s="297"/>
      <c r="D1" s="297"/>
      <c r="E1" s="297"/>
    </row>
    <row r="2" spans="3:5" ht="23.25" customHeight="1">
      <c r="C2" s="398" t="s">
        <v>181</v>
      </c>
      <c r="D2" s="398"/>
      <c r="E2" s="398"/>
    </row>
    <row r="3" spans="1:5" ht="26.25">
      <c r="A3" s="492" t="s">
        <v>78</v>
      </c>
      <c r="B3" s="492"/>
      <c r="C3" s="492"/>
      <c r="D3" s="492"/>
      <c r="E3" s="493"/>
    </row>
    <row r="4" spans="1:5" ht="26.25">
      <c r="A4" s="171" t="s">
        <v>197</v>
      </c>
      <c r="B4" s="172"/>
      <c r="C4" s="172"/>
      <c r="D4" s="172"/>
      <c r="E4" s="170"/>
    </row>
    <row r="5" spans="1:6" s="9" customFormat="1" ht="25.5" customHeight="1">
      <c r="A5" s="71" t="s">
        <v>160</v>
      </c>
      <c r="B5" s="83"/>
      <c r="C5" s="83"/>
      <c r="D5" s="83"/>
      <c r="E5" s="169" t="s">
        <v>165</v>
      </c>
      <c r="F5" s="16"/>
    </row>
    <row r="6" spans="1:6" s="9" customFormat="1" ht="30.75" customHeight="1">
      <c r="A6" s="161" t="s">
        <v>125</v>
      </c>
      <c r="B6" s="399" t="s">
        <v>126</v>
      </c>
      <c r="C6" s="400"/>
      <c r="D6" s="494" t="s">
        <v>198</v>
      </c>
      <c r="E6" s="494" t="s">
        <v>199</v>
      </c>
      <c r="F6" s="16"/>
    </row>
    <row r="7" spans="1:5" ht="32.25" customHeight="1">
      <c r="A7" s="162"/>
      <c r="B7" s="160" t="s">
        <v>151</v>
      </c>
      <c r="C7" s="135" t="s">
        <v>152</v>
      </c>
      <c r="D7" s="495"/>
      <c r="E7" s="495"/>
    </row>
    <row r="8" spans="1:5" ht="49.5" customHeight="1">
      <c r="A8" s="154" t="s">
        <v>132</v>
      </c>
      <c r="B8" s="266" t="s">
        <v>294</v>
      </c>
      <c r="C8" s="266"/>
      <c r="D8" s="128"/>
      <c r="E8" s="3"/>
    </row>
    <row r="9" spans="1:5" ht="48.75" customHeight="1">
      <c r="A9" s="153" t="s">
        <v>148</v>
      </c>
      <c r="B9" s="267" t="s">
        <v>294</v>
      </c>
      <c r="C9" s="267"/>
      <c r="D9" s="129"/>
      <c r="E9" s="3"/>
    </row>
    <row r="10" spans="1:5" ht="48.75" customHeight="1">
      <c r="A10" s="153" t="s">
        <v>149</v>
      </c>
      <c r="B10" s="267"/>
      <c r="C10" s="267" t="s">
        <v>294</v>
      </c>
      <c r="D10" s="129"/>
      <c r="E10" s="3"/>
    </row>
    <row r="11" spans="1:5" ht="69" customHeight="1">
      <c r="A11" s="153" t="s">
        <v>150</v>
      </c>
      <c r="B11" s="267"/>
      <c r="C11" s="267" t="s">
        <v>294</v>
      </c>
      <c r="D11" s="129"/>
      <c r="E11" s="3"/>
    </row>
    <row r="12" spans="1:5" ht="69.75">
      <c r="A12" s="153" t="s">
        <v>127</v>
      </c>
      <c r="B12" s="267"/>
      <c r="C12" s="267" t="s">
        <v>294</v>
      </c>
      <c r="D12" s="129"/>
      <c r="E12" s="3"/>
    </row>
    <row r="13" spans="1:5" s="2" customFormat="1" ht="26.25">
      <c r="A13" s="77" t="s">
        <v>153</v>
      </c>
      <c r="B13" s="385">
        <v>2</v>
      </c>
      <c r="C13" s="401"/>
      <c r="D13" s="401"/>
      <c r="E13" s="402"/>
    </row>
    <row r="14" spans="1:5" s="2" customFormat="1" ht="23.25">
      <c r="A14" s="71" t="s">
        <v>167</v>
      </c>
      <c r="B14" s="83"/>
      <c r="C14" s="83"/>
      <c r="D14" s="83"/>
      <c r="E14" s="114" t="s">
        <v>176</v>
      </c>
    </row>
    <row r="15" spans="1:5" ht="23.25" customHeight="1">
      <c r="A15" s="1"/>
      <c r="B15" s="1"/>
      <c r="C15" s="1"/>
      <c r="D15" s="1"/>
      <c r="E15" s="11"/>
    </row>
    <row r="16" ht="23.25" customHeight="1">
      <c r="E16" s="23"/>
    </row>
    <row r="17" ht="23.25">
      <c r="E17" s="23"/>
    </row>
    <row r="28" spans="1:5" ht="23.25">
      <c r="A28" s="5" t="s">
        <v>128</v>
      </c>
      <c r="C28" s="397" t="s">
        <v>129</v>
      </c>
      <c r="D28" s="397"/>
      <c r="E28" s="397"/>
    </row>
    <row r="29" spans="1:5" ht="23.25">
      <c r="A29" s="5" t="s">
        <v>79</v>
      </c>
      <c r="D29" s="397" t="s">
        <v>23</v>
      </c>
      <c r="E29" s="397"/>
    </row>
    <row r="30" ht="23.25" customHeight="1">
      <c r="E30" s="23"/>
    </row>
    <row r="31" ht="23.25" customHeight="1"/>
    <row r="32" spans="1:5" ht="23.25">
      <c r="A32" s="311"/>
      <c r="B32" s="311"/>
      <c r="C32" s="311"/>
      <c r="D32" s="311"/>
      <c r="E32" s="311"/>
    </row>
  </sheetData>
  <mergeCells count="10">
    <mergeCell ref="D29:E29"/>
    <mergeCell ref="A32:E32"/>
    <mergeCell ref="B6:C6"/>
    <mergeCell ref="D6:D7"/>
    <mergeCell ref="E6:E7"/>
    <mergeCell ref="B13:E13"/>
    <mergeCell ref="A3:E3"/>
    <mergeCell ref="A1:E1"/>
    <mergeCell ref="C2:E2"/>
    <mergeCell ref="C28:E28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portrait" paperSize="9" scale="75" r:id="rId1"/>
  <headerFooter alignWithMargins="0">
    <oddFooter>&amp;Cหน้า 3-&amp;P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workbookViewId="0" topLeftCell="A1">
      <selection activeCell="E21" sqref="E21"/>
    </sheetView>
  </sheetViews>
  <sheetFormatPr defaultColWidth="9.140625" defaultRowHeight="21.75"/>
  <cols>
    <col min="1" max="1" width="40.00390625" style="0" customWidth="1"/>
    <col min="2" max="2" width="29.7109375" style="0" customWidth="1"/>
    <col min="3" max="3" width="21.7109375" style="0" customWidth="1"/>
    <col min="4" max="4" width="19.8515625" style="0" customWidth="1"/>
    <col min="5" max="5" width="19.57421875" style="0" customWidth="1"/>
  </cols>
  <sheetData>
    <row r="1" spans="1:5" ht="26.25">
      <c r="A1" s="297" t="s">
        <v>180</v>
      </c>
      <c r="B1" s="297"/>
      <c r="C1" s="297"/>
      <c r="D1" s="297"/>
      <c r="E1" s="297"/>
    </row>
    <row r="2" spans="1:5" ht="26.25">
      <c r="A2" s="5"/>
      <c r="B2" s="5"/>
      <c r="C2" s="398" t="s">
        <v>181</v>
      </c>
      <c r="D2" s="398"/>
      <c r="E2" s="398"/>
    </row>
    <row r="3" spans="1:5" ht="26.25">
      <c r="A3" s="492" t="s">
        <v>78</v>
      </c>
      <c r="B3" s="492"/>
      <c r="C3" s="492"/>
      <c r="D3" s="492"/>
      <c r="E3" s="493"/>
    </row>
    <row r="4" spans="1:5" ht="26.25">
      <c r="A4" s="171" t="s">
        <v>200</v>
      </c>
      <c r="B4" s="172"/>
      <c r="C4" s="172"/>
      <c r="D4" s="172"/>
      <c r="E4" s="170"/>
    </row>
    <row r="5" spans="1:5" ht="23.25">
      <c r="A5" s="71" t="s">
        <v>160</v>
      </c>
      <c r="B5" s="83"/>
      <c r="C5" s="83"/>
      <c r="D5" s="83"/>
      <c r="E5" s="169" t="s">
        <v>165</v>
      </c>
    </row>
    <row r="6" spans="1:5" ht="23.25">
      <c r="A6" s="499" t="s">
        <v>65</v>
      </c>
      <c r="B6" s="499" t="s">
        <v>102</v>
      </c>
      <c r="C6" s="501" t="s">
        <v>103</v>
      </c>
      <c r="D6" s="501"/>
      <c r="E6" s="501"/>
    </row>
    <row r="7" spans="1:5" ht="46.5">
      <c r="A7" s="500"/>
      <c r="B7" s="500"/>
      <c r="C7" s="182" t="s">
        <v>201</v>
      </c>
      <c r="D7" s="182" t="s">
        <v>202</v>
      </c>
      <c r="E7" s="183" t="s">
        <v>203</v>
      </c>
    </row>
    <row r="8" spans="1:5" ht="21.75">
      <c r="A8" s="184"/>
      <c r="B8" s="184"/>
      <c r="C8" s="184"/>
      <c r="D8" s="184"/>
      <c r="E8" s="184"/>
    </row>
    <row r="9" spans="1:5" ht="21.75">
      <c r="A9" s="184"/>
      <c r="B9" s="502" t="s">
        <v>182</v>
      </c>
      <c r="C9" s="503"/>
      <c r="D9" s="184"/>
      <c r="E9" s="184"/>
    </row>
    <row r="10" spans="1:5" ht="21.75">
      <c r="A10" s="184"/>
      <c r="B10" s="504"/>
      <c r="C10" s="505"/>
      <c r="D10" s="184"/>
      <c r="E10" s="184"/>
    </row>
    <row r="11" spans="1:5" ht="21.75">
      <c r="A11" s="184"/>
      <c r="B11" s="504"/>
      <c r="C11" s="505"/>
      <c r="D11" s="184"/>
      <c r="E11" s="184"/>
    </row>
    <row r="12" spans="1:5" ht="21.75">
      <c r="A12" s="184"/>
      <c r="B12" s="506"/>
      <c r="C12" s="507"/>
      <c r="D12" s="184"/>
      <c r="E12" s="184"/>
    </row>
    <row r="13" spans="1:5" ht="21.75">
      <c r="A13" s="184"/>
      <c r="B13" s="184"/>
      <c r="C13" s="184"/>
      <c r="D13" s="184"/>
      <c r="E13" s="184"/>
    </row>
    <row r="14" spans="1:5" ht="21.75">
      <c r="A14" s="184"/>
      <c r="B14" s="184"/>
      <c r="C14" s="184"/>
      <c r="D14" s="184"/>
      <c r="E14" s="184"/>
    </row>
    <row r="15" spans="1:5" ht="21.75">
      <c r="A15" s="185" t="s">
        <v>167</v>
      </c>
      <c r="B15" s="186"/>
      <c r="C15" s="186"/>
      <c r="D15" s="496" t="s">
        <v>176</v>
      </c>
      <c r="E15" s="497"/>
    </row>
    <row r="16" spans="4:5" ht="21.75">
      <c r="D16" s="498"/>
      <c r="E16" s="498"/>
    </row>
    <row r="17" spans="1:5" ht="21.75">
      <c r="A17" t="s">
        <v>128</v>
      </c>
      <c r="D17" s="498" t="s">
        <v>129</v>
      </c>
      <c r="E17" s="498"/>
    </row>
    <row r="18" ht="21.75">
      <c r="E18" t="s">
        <v>23</v>
      </c>
    </row>
  </sheetData>
  <mergeCells count="10">
    <mergeCell ref="D15:E15"/>
    <mergeCell ref="D16:E16"/>
    <mergeCell ref="D17:E17"/>
    <mergeCell ref="A1:E1"/>
    <mergeCell ref="C2:E2"/>
    <mergeCell ref="A3:E3"/>
    <mergeCell ref="A6:A7"/>
    <mergeCell ref="B6:B7"/>
    <mergeCell ref="C6:E6"/>
    <mergeCell ref="B9:C12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&amp;Cหน้า 3-&amp;P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9"/>
  <sheetViews>
    <sheetView view="pageBreakPreview" zoomScale="75" zoomScaleNormal="75" zoomScaleSheetLayoutView="75" workbookViewId="0" topLeftCell="G75">
      <selection activeCell="G90" sqref="G90"/>
    </sheetView>
  </sheetViews>
  <sheetFormatPr defaultColWidth="9.140625" defaultRowHeight="21.75"/>
  <cols>
    <col min="1" max="1" width="6.57421875" style="7" customWidth="1"/>
    <col min="2" max="2" width="48.28125" style="7" customWidth="1"/>
    <col min="3" max="3" width="24.8515625" style="7" customWidth="1"/>
    <col min="4" max="4" width="6.140625" style="7" customWidth="1"/>
    <col min="5" max="5" width="7.421875" style="7" customWidth="1"/>
    <col min="6" max="8" width="6.421875" style="7" customWidth="1"/>
    <col min="9" max="9" width="8.140625" style="7" customWidth="1"/>
    <col min="10" max="18" width="6.421875" style="7" customWidth="1"/>
    <col min="19" max="19" width="6.28125" style="7" customWidth="1"/>
    <col min="20" max="20" width="6.8515625" style="7" customWidth="1"/>
    <col min="21" max="21" width="6.28125" style="7" customWidth="1"/>
    <col min="22" max="22" width="6.00390625" style="7" customWidth="1"/>
    <col min="23" max="23" width="5.8515625" style="7" customWidth="1"/>
    <col min="24" max="24" width="5.421875" style="7" customWidth="1"/>
    <col min="25" max="25" width="6.00390625" style="7" customWidth="1"/>
    <col min="26" max="26" width="9.8515625" style="7" customWidth="1"/>
    <col min="27" max="27" width="9.28125" style="7" customWidth="1"/>
    <col min="28" max="36" width="4.57421875" style="7" customWidth="1"/>
    <col min="37" max="16384" width="9.140625" style="7" customWidth="1"/>
  </cols>
  <sheetData>
    <row r="1" spans="1:27" ht="26.25">
      <c r="A1" s="325" t="s">
        <v>164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59"/>
      <c r="V1" s="325" t="s">
        <v>318</v>
      </c>
      <c r="W1" s="325"/>
      <c r="X1" s="325"/>
      <c r="Y1" s="325"/>
      <c r="Z1" s="325"/>
      <c r="AA1" s="325"/>
    </row>
    <row r="2" spans="1:27" ht="26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75" customFormat="1" ht="26.25">
      <c r="A3" s="326" t="s">
        <v>135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8"/>
    </row>
    <row r="4" spans="1:27" s="75" customFormat="1" ht="23.25">
      <c r="A4" s="150" t="s">
        <v>160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294" t="s">
        <v>165</v>
      </c>
      <c r="U4" s="294"/>
      <c r="V4" s="294"/>
      <c r="W4" s="294"/>
      <c r="X4" s="294"/>
      <c r="Y4" s="294"/>
      <c r="Z4" s="294"/>
      <c r="AA4" s="295"/>
    </row>
    <row r="5" spans="1:27" s="75" customFormat="1" ht="23.25" customHeight="1">
      <c r="A5" s="271" t="s">
        <v>208</v>
      </c>
      <c r="B5" s="274" t="s">
        <v>14</v>
      </c>
      <c r="C5" s="319" t="s">
        <v>15</v>
      </c>
      <c r="D5" s="321" t="s">
        <v>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3"/>
      <c r="Z5" s="324" t="s">
        <v>43</v>
      </c>
      <c r="AA5" s="324"/>
    </row>
    <row r="6" spans="1:27" s="75" customFormat="1" ht="23.25">
      <c r="A6" s="272"/>
      <c r="B6" s="318"/>
      <c r="C6" s="320"/>
      <c r="D6" s="305" t="s">
        <v>49</v>
      </c>
      <c r="E6" s="306"/>
      <c r="F6" s="305" t="s">
        <v>48</v>
      </c>
      <c r="G6" s="306"/>
      <c r="H6" s="305" t="s">
        <v>47</v>
      </c>
      <c r="I6" s="306"/>
      <c r="J6" s="305" t="s">
        <v>50</v>
      </c>
      <c r="K6" s="306"/>
      <c r="L6" s="305" t="s">
        <v>293</v>
      </c>
      <c r="M6" s="306"/>
      <c r="N6" s="305" t="s">
        <v>51</v>
      </c>
      <c r="O6" s="306"/>
      <c r="P6" s="305" t="s">
        <v>52</v>
      </c>
      <c r="Q6" s="306"/>
      <c r="R6" s="305" t="s">
        <v>209</v>
      </c>
      <c r="S6" s="306"/>
      <c r="T6" s="305" t="s">
        <v>210</v>
      </c>
      <c r="U6" s="306"/>
      <c r="V6" s="305" t="s">
        <v>211</v>
      </c>
      <c r="W6" s="306"/>
      <c r="X6" s="305" t="s">
        <v>212</v>
      </c>
      <c r="Y6" s="306"/>
      <c r="Z6" s="214" t="s">
        <v>213</v>
      </c>
      <c r="AA6" s="214" t="s">
        <v>214</v>
      </c>
    </row>
    <row r="7" spans="1:27" ht="27" customHeight="1">
      <c r="A7" s="273"/>
      <c r="B7" s="215"/>
      <c r="C7" s="215"/>
      <c r="D7" s="216" t="s">
        <v>12</v>
      </c>
      <c r="E7" s="216" t="s">
        <v>11</v>
      </c>
      <c r="F7" s="216" t="s">
        <v>12</v>
      </c>
      <c r="G7" s="216" t="s">
        <v>11</v>
      </c>
      <c r="H7" s="216" t="s">
        <v>12</v>
      </c>
      <c r="I7" s="216" t="s">
        <v>11</v>
      </c>
      <c r="J7" s="216" t="s">
        <v>12</v>
      </c>
      <c r="K7" s="216" t="s">
        <v>11</v>
      </c>
      <c r="L7" s="216" t="s">
        <v>12</v>
      </c>
      <c r="M7" s="216" t="s">
        <v>11</v>
      </c>
      <c r="N7" s="216" t="s">
        <v>12</v>
      </c>
      <c r="O7" s="216" t="s">
        <v>11</v>
      </c>
      <c r="P7" s="216" t="s">
        <v>12</v>
      </c>
      <c r="Q7" s="216" t="s">
        <v>11</v>
      </c>
      <c r="R7" s="216" t="s">
        <v>12</v>
      </c>
      <c r="S7" s="216" t="s">
        <v>11</v>
      </c>
      <c r="T7" s="216" t="s">
        <v>12</v>
      </c>
      <c r="U7" s="216" t="s">
        <v>11</v>
      </c>
      <c r="V7" s="216" t="s">
        <v>12</v>
      </c>
      <c r="W7" s="216" t="s">
        <v>11</v>
      </c>
      <c r="X7" s="216" t="s">
        <v>12</v>
      </c>
      <c r="Y7" s="216" t="s">
        <v>11</v>
      </c>
      <c r="Z7" s="217"/>
      <c r="AA7" s="217"/>
    </row>
    <row r="8" spans="1:27" s="213" customFormat="1" ht="40.5" customHeight="1">
      <c r="A8" s="206">
        <v>1</v>
      </c>
      <c r="B8" s="37" t="s">
        <v>215</v>
      </c>
      <c r="C8" s="37" t="s">
        <v>216</v>
      </c>
      <c r="D8" s="207"/>
      <c r="E8" s="207"/>
      <c r="F8" s="207"/>
      <c r="G8" s="207"/>
      <c r="H8" s="207" t="s">
        <v>217</v>
      </c>
      <c r="I8" s="207">
        <v>2014</v>
      </c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>
        <v>2014</v>
      </c>
      <c r="AA8" s="207" t="s">
        <v>217</v>
      </c>
    </row>
    <row r="9" spans="1:27" s="213" customFormat="1" ht="40.5" customHeight="1">
      <c r="A9" s="206">
        <v>2</v>
      </c>
      <c r="B9" s="37" t="s">
        <v>218</v>
      </c>
      <c r="C9" s="37" t="s">
        <v>216</v>
      </c>
      <c r="D9" s="207"/>
      <c r="E9" s="207"/>
      <c r="F9" s="207"/>
      <c r="G9" s="207"/>
      <c r="H9" s="207"/>
      <c r="I9" s="207"/>
      <c r="J9" s="207"/>
      <c r="K9" s="207"/>
      <c r="L9" s="207" t="s">
        <v>217</v>
      </c>
      <c r="M9" s="207">
        <v>528</v>
      </c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8">
        <v>528</v>
      </c>
      <c r="AA9" s="208" t="s">
        <v>217</v>
      </c>
    </row>
    <row r="10" spans="1:27" s="213" customFormat="1" ht="40.5" customHeight="1">
      <c r="A10" s="206">
        <v>3</v>
      </c>
      <c r="B10" s="37" t="s">
        <v>219</v>
      </c>
      <c r="C10" s="37" t="s">
        <v>216</v>
      </c>
      <c r="D10" s="207" t="s">
        <v>217</v>
      </c>
      <c r="E10" s="207">
        <v>13</v>
      </c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8">
        <v>13</v>
      </c>
      <c r="AA10" s="208" t="s">
        <v>217</v>
      </c>
    </row>
    <row r="11" spans="1:27" s="213" customFormat="1" ht="40.5" customHeight="1">
      <c r="A11" s="206">
        <v>4</v>
      </c>
      <c r="B11" s="37" t="s">
        <v>220</v>
      </c>
      <c r="C11" s="37" t="s">
        <v>216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 t="s">
        <v>217</v>
      </c>
      <c r="O11" s="207">
        <v>35</v>
      </c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8">
        <v>35</v>
      </c>
      <c r="AA11" s="208" t="s">
        <v>217</v>
      </c>
    </row>
    <row r="12" spans="1:27" s="213" customFormat="1" ht="40.5" customHeight="1">
      <c r="A12" s="337" t="s">
        <v>307</v>
      </c>
      <c r="B12" s="338"/>
      <c r="C12" s="339"/>
      <c r="D12" s="207">
        <f>SUM(D8:D11)</f>
        <v>0</v>
      </c>
      <c r="E12" s="207">
        <f aca="true" t="shared" si="0" ref="E12:AA12">SUM(E8:E11)</f>
        <v>13</v>
      </c>
      <c r="F12" s="207">
        <f t="shared" si="0"/>
        <v>0</v>
      </c>
      <c r="G12" s="207">
        <f t="shared" si="0"/>
        <v>0</v>
      </c>
      <c r="H12" s="207">
        <f t="shared" si="0"/>
        <v>0</v>
      </c>
      <c r="I12" s="207">
        <f t="shared" si="0"/>
        <v>2014</v>
      </c>
      <c r="J12" s="207">
        <f t="shared" si="0"/>
        <v>0</v>
      </c>
      <c r="K12" s="207">
        <f t="shared" si="0"/>
        <v>0</v>
      </c>
      <c r="L12" s="207">
        <f t="shared" si="0"/>
        <v>0</v>
      </c>
      <c r="M12" s="207">
        <f t="shared" si="0"/>
        <v>528</v>
      </c>
      <c r="N12" s="207">
        <f t="shared" si="0"/>
        <v>0</v>
      </c>
      <c r="O12" s="207">
        <f t="shared" si="0"/>
        <v>35</v>
      </c>
      <c r="P12" s="207">
        <f t="shared" si="0"/>
        <v>0</v>
      </c>
      <c r="Q12" s="207">
        <f t="shared" si="0"/>
        <v>0</v>
      </c>
      <c r="R12" s="207">
        <f t="shared" si="0"/>
        <v>0</v>
      </c>
      <c r="S12" s="207">
        <f t="shared" si="0"/>
        <v>0</v>
      </c>
      <c r="T12" s="207">
        <f t="shared" si="0"/>
        <v>0</v>
      </c>
      <c r="U12" s="207">
        <f t="shared" si="0"/>
        <v>0</v>
      </c>
      <c r="V12" s="207">
        <f t="shared" si="0"/>
        <v>0</v>
      </c>
      <c r="W12" s="207">
        <f t="shared" si="0"/>
        <v>0</v>
      </c>
      <c r="X12" s="207">
        <f t="shared" si="0"/>
        <v>0</v>
      </c>
      <c r="Y12" s="207">
        <f t="shared" si="0"/>
        <v>0</v>
      </c>
      <c r="Z12" s="207">
        <f t="shared" si="0"/>
        <v>2590</v>
      </c>
      <c r="AA12" s="207">
        <f t="shared" si="0"/>
        <v>0</v>
      </c>
    </row>
    <row r="13" spans="1:27" s="213" customFormat="1" ht="40.5" customHeight="1">
      <c r="A13" s="206">
        <v>1</v>
      </c>
      <c r="B13" s="37" t="s">
        <v>221</v>
      </c>
      <c r="C13" s="37" t="s">
        <v>216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 t="s">
        <v>217</v>
      </c>
      <c r="Q13" s="207">
        <v>3</v>
      </c>
      <c r="R13" s="207"/>
      <c r="S13" s="207"/>
      <c r="T13" s="207"/>
      <c r="U13" s="207"/>
      <c r="V13" s="207"/>
      <c r="W13" s="207"/>
      <c r="X13" s="207"/>
      <c r="Y13" s="207"/>
      <c r="Z13" s="208">
        <v>3</v>
      </c>
      <c r="AA13" s="208" t="s">
        <v>217</v>
      </c>
    </row>
    <row r="14" spans="1:27" s="213" customFormat="1" ht="40.5" customHeight="1">
      <c r="A14" s="206">
        <v>2</v>
      </c>
      <c r="B14" s="37" t="s">
        <v>222</v>
      </c>
      <c r="C14" s="37" t="s">
        <v>216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 t="s">
        <v>217</v>
      </c>
      <c r="U14" s="207">
        <v>330</v>
      </c>
      <c r="V14" s="207"/>
      <c r="W14" s="207"/>
      <c r="X14" s="207"/>
      <c r="Y14" s="207"/>
      <c r="Z14" s="208">
        <v>330</v>
      </c>
      <c r="AA14" s="208" t="s">
        <v>217</v>
      </c>
    </row>
    <row r="15" spans="1:27" s="213" customFormat="1" ht="40.5" customHeight="1">
      <c r="A15" s="337" t="s">
        <v>308</v>
      </c>
      <c r="B15" s="338"/>
      <c r="C15" s="339"/>
      <c r="D15" s="207">
        <f aca="true" t="shared" si="1" ref="D15:M15">SUM(D13:D14)</f>
        <v>0</v>
      </c>
      <c r="E15" s="207">
        <f t="shared" si="1"/>
        <v>0</v>
      </c>
      <c r="F15" s="207">
        <f t="shared" si="1"/>
        <v>0</v>
      </c>
      <c r="G15" s="207">
        <f t="shared" si="1"/>
        <v>0</v>
      </c>
      <c r="H15" s="207">
        <f t="shared" si="1"/>
        <v>0</v>
      </c>
      <c r="I15" s="207">
        <f t="shared" si="1"/>
        <v>0</v>
      </c>
      <c r="J15" s="207">
        <f t="shared" si="1"/>
        <v>0</v>
      </c>
      <c r="K15" s="207">
        <f t="shared" si="1"/>
        <v>0</v>
      </c>
      <c r="L15" s="207">
        <f t="shared" si="1"/>
        <v>0</v>
      </c>
      <c r="M15" s="207">
        <f t="shared" si="1"/>
        <v>0</v>
      </c>
      <c r="N15" s="207">
        <f>SUM(N13:N14)</f>
        <v>0</v>
      </c>
      <c r="O15" s="207">
        <f aca="true" t="shared" si="2" ref="O15:AA15">SUM(O13:O14)</f>
        <v>0</v>
      </c>
      <c r="P15" s="207">
        <f t="shared" si="2"/>
        <v>0</v>
      </c>
      <c r="Q15" s="207">
        <f t="shared" si="2"/>
        <v>3</v>
      </c>
      <c r="R15" s="207">
        <f t="shared" si="2"/>
        <v>0</v>
      </c>
      <c r="S15" s="207">
        <f t="shared" si="2"/>
        <v>0</v>
      </c>
      <c r="T15" s="207">
        <f t="shared" si="2"/>
        <v>0</v>
      </c>
      <c r="U15" s="207">
        <f t="shared" si="2"/>
        <v>330</v>
      </c>
      <c r="V15" s="207">
        <f t="shared" si="2"/>
        <v>0</v>
      </c>
      <c r="W15" s="207">
        <f t="shared" si="2"/>
        <v>0</v>
      </c>
      <c r="X15" s="207">
        <f t="shared" si="2"/>
        <v>0</v>
      </c>
      <c r="Y15" s="207">
        <f t="shared" si="2"/>
        <v>0</v>
      </c>
      <c r="Z15" s="207">
        <f t="shared" si="2"/>
        <v>333</v>
      </c>
      <c r="AA15" s="207">
        <f t="shared" si="2"/>
        <v>0</v>
      </c>
    </row>
    <row r="16" spans="1:27" s="213" customFormat="1" ht="40.5" customHeight="1">
      <c r="A16" s="209">
        <v>1</v>
      </c>
      <c r="B16" s="37" t="s">
        <v>223</v>
      </c>
      <c r="C16" s="210" t="s">
        <v>224</v>
      </c>
      <c r="D16" s="207"/>
      <c r="E16" s="207"/>
      <c r="F16" s="207"/>
      <c r="G16" s="207"/>
      <c r="H16" s="211"/>
      <c r="I16" s="211"/>
      <c r="J16" s="207"/>
      <c r="K16" s="207"/>
      <c r="L16" s="207"/>
      <c r="M16" s="207"/>
      <c r="N16" s="207"/>
      <c r="O16" s="207"/>
      <c r="P16" s="207"/>
      <c r="Q16" s="207"/>
      <c r="R16" s="207">
        <v>1</v>
      </c>
      <c r="S16" s="207">
        <v>1</v>
      </c>
      <c r="T16" s="207"/>
      <c r="U16" s="207"/>
      <c r="V16" s="207"/>
      <c r="W16" s="207"/>
      <c r="X16" s="207"/>
      <c r="Y16" s="207"/>
      <c r="Z16" s="207" t="s">
        <v>217</v>
      </c>
      <c r="AA16" s="207">
        <v>9</v>
      </c>
    </row>
    <row r="17" spans="1:27" s="213" customFormat="1" ht="40.5" customHeight="1">
      <c r="A17" s="209">
        <v>2</v>
      </c>
      <c r="B17" s="37" t="s">
        <v>225</v>
      </c>
      <c r="C17" s="210" t="s">
        <v>224</v>
      </c>
      <c r="D17" s="207"/>
      <c r="E17" s="207"/>
      <c r="F17" s="207"/>
      <c r="G17" s="207"/>
      <c r="H17" s="211"/>
      <c r="I17" s="211"/>
      <c r="J17" s="207"/>
      <c r="K17" s="207"/>
      <c r="L17" s="207"/>
      <c r="M17" s="207"/>
      <c r="N17" s="207"/>
      <c r="O17" s="207"/>
      <c r="P17" s="207"/>
      <c r="Q17" s="207"/>
      <c r="R17" s="207">
        <v>1</v>
      </c>
      <c r="S17" s="207">
        <v>1</v>
      </c>
      <c r="T17" s="207"/>
      <c r="U17" s="207"/>
      <c r="V17" s="207"/>
      <c r="W17" s="207"/>
      <c r="X17" s="207"/>
      <c r="Y17" s="207"/>
      <c r="Z17" s="207" t="s">
        <v>217</v>
      </c>
      <c r="AA17" s="207">
        <v>39</v>
      </c>
    </row>
    <row r="18" spans="1:27" s="213" customFormat="1" ht="40.5" customHeight="1">
      <c r="A18" s="209">
        <v>3</v>
      </c>
      <c r="B18" s="37" t="s">
        <v>226</v>
      </c>
      <c r="C18" s="210" t="s">
        <v>227</v>
      </c>
      <c r="D18" s="207"/>
      <c r="E18" s="207"/>
      <c r="F18" s="207"/>
      <c r="G18" s="207"/>
      <c r="H18" s="211"/>
      <c r="I18" s="211"/>
      <c r="J18" s="207"/>
      <c r="K18" s="207"/>
      <c r="L18" s="207"/>
      <c r="M18" s="207"/>
      <c r="N18" s="207"/>
      <c r="O18" s="207"/>
      <c r="P18" s="207">
        <v>1</v>
      </c>
      <c r="Q18" s="207">
        <v>1</v>
      </c>
      <c r="R18" s="207"/>
      <c r="S18" s="207"/>
      <c r="T18" s="207"/>
      <c r="U18" s="207"/>
      <c r="V18" s="207"/>
      <c r="W18" s="207"/>
      <c r="X18" s="207"/>
      <c r="Y18" s="207"/>
      <c r="Z18" s="207" t="s">
        <v>217</v>
      </c>
      <c r="AA18" s="207">
        <v>40</v>
      </c>
    </row>
    <row r="19" spans="1:27" s="213" customFormat="1" ht="40.5" customHeight="1">
      <c r="A19" s="209">
        <v>4</v>
      </c>
      <c r="B19" s="37" t="s">
        <v>229</v>
      </c>
      <c r="C19" s="210" t="s">
        <v>224</v>
      </c>
      <c r="D19" s="207"/>
      <c r="E19" s="207"/>
      <c r="F19" s="207"/>
      <c r="G19" s="207"/>
      <c r="H19" s="211"/>
      <c r="I19" s="211"/>
      <c r="J19" s="207"/>
      <c r="K19" s="207"/>
      <c r="L19" s="207"/>
      <c r="M19" s="207"/>
      <c r="N19" s="207"/>
      <c r="O19" s="207"/>
      <c r="P19" s="207"/>
      <c r="Q19" s="207"/>
      <c r="R19" s="207">
        <v>1</v>
      </c>
      <c r="S19" s="207">
        <v>1</v>
      </c>
      <c r="T19" s="207"/>
      <c r="U19" s="207"/>
      <c r="V19" s="207"/>
      <c r="W19" s="207"/>
      <c r="X19" s="207"/>
      <c r="Y19" s="207"/>
      <c r="Z19" s="207" t="s">
        <v>217</v>
      </c>
      <c r="AA19" s="207" t="s">
        <v>228</v>
      </c>
    </row>
    <row r="20" spans="1:27" s="213" customFormat="1" ht="40.5" customHeight="1">
      <c r="A20" s="209">
        <v>5</v>
      </c>
      <c r="B20" s="37" t="s">
        <v>230</v>
      </c>
      <c r="C20" s="210" t="s">
        <v>224</v>
      </c>
      <c r="D20" s="207"/>
      <c r="E20" s="207"/>
      <c r="F20" s="207"/>
      <c r="G20" s="207"/>
      <c r="H20" s="211"/>
      <c r="I20" s="211"/>
      <c r="J20" s="207"/>
      <c r="K20" s="207"/>
      <c r="L20" s="207"/>
      <c r="M20" s="207"/>
      <c r="N20" s="207"/>
      <c r="O20" s="207"/>
      <c r="P20" s="207"/>
      <c r="Q20" s="207"/>
      <c r="R20" s="207">
        <v>1</v>
      </c>
      <c r="S20" s="207">
        <v>1</v>
      </c>
      <c r="T20" s="207"/>
      <c r="U20" s="207"/>
      <c r="V20" s="207"/>
      <c r="W20" s="207"/>
      <c r="X20" s="207"/>
      <c r="Y20" s="207"/>
      <c r="Z20" s="207" t="s">
        <v>217</v>
      </c>
      <c r="AA20" s="207">
        <v>30</v>
      </c>
    </row>
    <row r="21" spans="1:27" s="213" customFormat="1" ht="40.5" customHeight="1">
      <c r="A21" s="209">
        <v>6</v>
      </c>
      <c r="B21" s="37" t="s">
        <v>231</v>
      </c>
      <c r="C21" s="210" t="s">
        <v>224</v>
      </c>
      <c r="D21" s="207"/>
      <c r="E21" s="207"/>
      <c r="F21" s="207"/>
      <c r="G21" s="207"/>
      <c r="H21" s="211"/>
      <c r="I21" s="211"/>
      <c r="J21" s="207"/>
      <c r="K21" s="207"/>
      <c r="L21" s="207"/>
      <c r="M21" s="207"/>
      <c r="N21" s="207"/>
      <c r="O21" s="207"/>
      <c r="P21" s="207"/>
      <c r="Q21" s="207"/>
      <c r="R21" s="207">
        <v>1</v>
      </c>
      <c r="S21" s="207">
        <v>1</v>
      </c>
      <c r="T21" s="207"/>
      <c r="U21" s="207"/>
      <c r="V21" s="207"/>
      <c r="W21" s="207"/>
      <c r="X21" s="207"/>
      <c r="Y21" s="207"/>
      <c r="Z21" s="207" t="s">
        <v>217</v>
      </c>
      <c r="AA21" s="207">
        <v>16</v>
      </c>
    </row>
    <row r="22" spans="1:27" s="213" customFormat="1" ht="27.75" customHeight="1">
      <c r="A22" s="325" t="s">
        <v>164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59"/>
      <c r="V22" s="270" t="s">
        <v>317</v>
      </c>
      <c r="W22" s="270"/>
      <c r="X22" s="270"/>
      <c r="Y22" s="270"/>
      <c r="Z22" s="270"/>
      <c r="AA22" s="270"/>
    </row>
    <row r="23" spans="1:27" s="213" customFormat="1" ht="27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75" customFormat="1" ht="23.25" customHeight="1">
      <c r="A24" s="271" t="s">
        <v>208</v>
      </c>
      <c r="B24" s="274" t="s">
        <v>14</v>
      </c>
      <c r="C24" s="319" t="s">
        <v>15</v>
      </c>
      <c r="D24" s="321" t="s">
        <v>3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3"/>
      <c r="Z24" s="324" t="s">
        <v>43</v>
      </c>
      <c r="AA24" s="324"/>
    </row>
    <row r="25" spans="1:27" s="75" customFormat="1" ht="23.25">
      <c r="A25" s="272"/>
      <c r="B25" s="318"/>
      <c r="C25" s="320"/>
      <c r="D25" s="305" t="s">
        <v>49</v>
      </c>
      <c r="E25" s="306"/>
      <c r="F25" s="305" t="s">
        <v>48</v>
      </c>
      <c r="G25" s="306"/>
      <c r="H25" s="305" t="s">
        <v>47</v>
      </c>
      <c r="I25" s="306"/>
      <c r="J25" s="305" t="s">
        <v>50</v>
      </c>
      <c r="K25" s="306"/>
      <c r="L25" s="305" t="s">
        <v>293</v>
      </c>
      <c r="M25" s="306"/>
      <c r="N25" s="305" t="s">
        <v>51</v>
      </c>
      <c r="O25" s="306"/>
      <c r="P25" s="305" t="s">
        <v>52</v>
      </c>
      <c r="Q25" s="306"/>
      <c r="R25" s="305" t="s">
        <v>209</v>
      </c>
      <c r="S25" s="306"/>
      <c r="T25" s="305" t="s">
        <v>210</v>
      </c>
      <c r="U25" s="306"/>
      <c r="V25" s="305" t="s">
        <v>211</v>
      </c>
      <c r="W25" s="306"/>
      <c r="X25" s="305" t="s">
        <v>212</v>
      </c>
      <c r="Y25" s="306"/>
      <c r="Z25" s="214" t="s">
        <v>213</v>
      </c>
      <c r="AA25" s="214" t="s">
        <v>214</v>
      </c>
    </row>
    <row r="26" spans="1:27" ht="27" customHeight="1">
      <c r="A26" s="273"/>
      <c r="B26" s="215"/>
      <c r="C26" s="215"/>
      <c r="D26" s="216" t="s">
        <v>12</v>
      </c>
      <c r="E26" s="216" t="s">
        <v>11</v>
      </c>
      <c r="F26" s="216" t="s">
        <v>12</v>
      </c>
      <c r="G26" s="216" t="s">
        <v>11</v>
      </c>
      <c r="H26" s="216" t="s">
        <v>12</v>
      </c>
      <c r="I26" s="216" t="s">
        <v>11</v>
      </c>
      <c r="J26" s="216" t="s">
        <v>12</v>
      </c>
      <c r="K26" s="216" t="s">
        <v>11</v>
      </c>
      <c r="L26" s="216" t="s">
        <v>12</v>
      </c>
      <c r="M26" s="216" t="s">
        <v>11</v>
      </c>
      <c r="N26" s="216" t="s">
        <v>12</v>
      </c>
      <c r="O26" s="216" t="s">
        <v>11</v>
      </c>
      <c r="P26" s="216" t="s">
        <v>12</v>
      </c>
      <c r="Q26" s="216" t="s">
        <v>11</v>
      </c>
      <c r="R26" s="216" t="s">
        <v>12</v>
      </c>
      <c r="S26" s="216" t="s">
        <v>11</v>
      </c>
      <c r="T26" s="216" t="s">
        <v>12</v>
      </c>
      <c r="U26" s="216" t="s">
        <v>11</v>
      </c>
      <c r="V26" s="216" t="s">
        <v>12</v>
      </c>
      <c r="W26" s="216" t="s">
        <v>11</v>
      </c>
      <c r="X26" s="216" t="s">
        <v>12</v>
      </c>
      <c r="Y26" s="216" t="s">
        <v>11</v>
      </c>
      <c r="Z26" s="217"/>
      <c r="AA26" s="217"/>
    </row>
    <row r="27" spans="1:27" s="213" customFormat="1" ht="40.5" customHeight="1">
      <c r="A27" s="209">
        <v>7</v>
      </c>
      <c r="B27" s="37" t="s">
        <v>232</v>
      </c>
      <c r="C27" s="210" t="s">
        <v>224</v>
      </c>
      <c r="D27" s="207"/>
      <c r="E27" s="207"/>
      <c r="F27" s="207"/>
      <c r="G27" s="207"/>
      <c r="H27" s="211"/>
      <c r="I27" s="211"/>
      <c r="J27" s="207"/>
      <c r="K27" s="207"/>
      <c r="L27" s="207"/>
      <c r="M27" s="207"/>
      <c r="N27" s="207"/>
      <c r="O27" s="207"/>
      <c r="P27" s="207"/>
      <c r="Q27" s="207"/>
      <c r="R27" s="207">
        <v>1</v>
      </c>
      <c r="S27" s="207">
        <v>1</v>
      </c>
      <c r="T27" s="207"/>
      <c r="U27" s="207"/>
      <c r="V27" s="207"/>
      <c r="W27" s="207"/>
      <c r="X27" s="207"/>
      <c r="Y27" s="207"/>
      <c r="Z27" s="207" t="s">
        <v>217</v>
      </c>
      <c r="AA27" s="207">
        <v>28</v>
      </c>
    </row>
    <row r="28" spans="1:27" s="213" customFormat="1" ht="40.5" customHeight="1">
      <c r="A28" s="209">
        <v>8</v>
      </c>
      <c r="B28" s="37" t="s">
        <v>233</v>
      </c>
      <c r="C28" s="210" t="s">
        <v>224</v>
      </c>
      <c r="D28" s="207"/>
      <c r="E28" s="207"/>
      <c r="F28" s="207"/>
      <c r="G28" s="207"/>
      <c r="H28" s="211"/>
      <c r="I28" s="211"/>
      <c r="J28" s="207"/>
      <c r="K28" s="207"/>
      <c r="L28" s="207"/>
      <c r="M28" s="207"/>
      <c r="N28" s="207"/>
      <c r="O28" s="207"/>
      <c r="P28" s="207"/>
      <c r="Q28" s="207"/>
      <c r="R28" s="207">
        <v>1</v>
      </c>
      <c r="S28" s="207">
        <v>1</v>
      </c>
      <c r="T28" s="207"/>
      <c r="U28" s="207"/>
      <c r="V28" s="207"/>
      <c r="W28" s="207"/>
      <c r="X28" s="207"/>
      <c r="Y28" s="207"/>
      <c r="Z28" s="207" t="s">
        <v>217</v>
      </c>
      <c r="AA28" s="207">
        <v>16</v>
      </c>
    </row>
    <row r="29" spans="1:27" s="213" customFormat="1" ht="40.5" customHeight="1">
      <c r="A29" s="209">
        <v>9</v>
      </c>
      <c r="B29" s="37" t="s">
        <v>234</v>
      </c>
      <c r="C29" s="210" t="s">
        <v>224</v>
      </c>
      <c r="D29" s="207"/>
      <c r="E29" s="207"/>
      <c r="F29" s="207"/>
      <c r="G29" s="207"/>
      <c r="H29" s="211"/>
      <c r="I29" s="211"/>
      <c r="J29" s="207"/>
      <c r="K29" s="207"/>
      <c r="L29" s="207"/>
      <c r="M29" s="207"/>
      <c r="N29" s="207"/>
      <c r="O29" s="207"/>
      <c r="P29" s="207"/>
      <c r="Q29" s="207"/>
      <c r="R29" s="207">
        <v>1</v>
      </c>
      <c r="S29" s="207">
        <v>1</v>
      </c>
      <c r="T29" s="207"/>
      <c r="U29" s="207"/>
      <c r="V29" s="207"/>
      <c r="W29" s="207"/>
      <c r="X29" s="207"/>
      <c r="Y29" s="207"/>
      <c r="Z29" s="207" t="s">
        <v>217</v>
      </c>
      <c r="AA29" s="207">
        <v>10</v>
      </c>
    </row>
    <row r="30" spans="1:27" s="213" customFormat="1" ht="40.5" customHeight="1">
      <c r="A30" s="340" t="s">
        <v>309</v>
      </c>
      <c r="B30" s="341"/>
      <c r="C30" s="342"/>
      <c r="D30" s="207">
        <f>SUM(D16:D29)</f>
        <v>0</v>
      </c>
      <c r="E30" s="207">
        <f aca="true" t="shared" si="3" ref="E30:AA30">SUM(E16:E29)</f>
        <v>0</v>
      </c>
      <c r="F30" s="207">
        <f t="shared" si="3"/>
        <v>0</v>
      </c>
      <c r="G30" s="207">
        <f t="shared" si="3"/>
        <v>0</v>
      </c>
      <c r="H30" s="207">
        <f t="shared" si="3"/>
        <v>0</v>
      </c>
      <c r="I30" s="207">
        <f t="shared" si="3"/>
        <v>0</v>
      </c>
      <c r="J30" s="207">
        <f t="shared" si="3"/>
        <v>0</v>
      </c>
      <c r="K30" s="207">
        <f t="shared" si="3"/>
        <v>0</v>
      </c>
      <c r="L30" s="207">
        <f t="shared" si="3"/>
        <v>0</v>
      </c>
      <c r="M30" s="207">
        <f t="shared" si="3"/>
        <v>0</v>
      </c>
      <c r="N30" s="207">
        <f t="shared" si="3"/>
        <v>0</v>
      </c>
      <c r="O30" s="207">
        <f t="shared" si="3"/>
        <v>0</v>
      </c>
      <c r="P30" s="207">
        <f t="shared" si="3"/>
        <v>1</v>
      </c>
      <c r="Q30" s="207">
        <f t="shared" si="3"/>
        <v>1</v>
      </c>
      <c r="R30" s="207">
        <f t="shared" si="3"/>
        <v>8</v>
      </c>
      <c r="S30" s="207">
        <f t="shared" si="3"/>
        <v>8</v>
      </c>
      <c r="T30" s="207">
        <f t="shared" si="3"/>
        <v>0</v>
      </c>
      <c r="U30" s="207">
        <f t="shared" si="3"/>
        <v>0</v>
      </c>
      <c r="V30" s="207">
        <f t="shared" si="3"/>
        <v>0</v>
      </c>
      <c r="W30" s="207">
        <f t="shared" si="3"/>
        <v>0</v>
      </c>
      <c r="X30" s="207">
        <f t="shared" si="3"/>
        <v>0</v>
      </c>
      <c r="Y30" s="207">
        <f t="shared" si="3"/>
        <v>0</v>
      </c>
      <c r="Z30" s="207">
        <f t="shared" si="3"/>
        <v>0</v>
      </c>
      <c r="AA30" s="207">
        <f t="shared" si="3"/>
        <v>188</v>
      </c>
    </row>
    <row r="31" spans="1:27" s="213" customFormat="1" ht="40.5" customHeight="1">
      <c r="A31" s="209">
        <v>1</v>
      </c>
      <c r="B31" s="37" t="s">
        <v>235</v>
      </c>
      <c r="C31" s="212" t="s">
        <v>236</v>
      </c>
      <c r="D31" s="207"/>
      <c r="E31" s="207"/>
      <c r="F31" s="207"/>
      <c r="G31" s="207"/>
      <c r="H31" s="211"/>
      <c r="I31" s="211"/>
      <c r="J31" s="207"/>
      <c r="K31" s="207"/>
      <c r="L31" s="207"/>
      <c r="M31" s="207"/>
      <c r="N31" s="207"/>
      <c r="O31" s="207"/>
      <c r="P31" s="207">
        <v>1</v>
      </c>
      <c r="Q31" s="207">
        <v>1</v>
      </c>
      <c r="R31" s="207"/>
      <c r="S31" s="207"/>
      <c r="T31" s="207"/>
      <c r="U31" s="207"/>
      <c r="V31" s="207"/>
      <c r="W31" s="207"/>
      <c r="X31" s="207"/>
      <c r="Y31" s="207"/>
      <c r="Z31" s="207" t="s">
        <v>217</v>
      </c>
      <c r="AA31" s="207">
        <v>30</v>
      </c>
    </row>
    <row r="32" spans="1:27" s="213" customFormat="1" ht="40.5" customHeight="1">
      <c r="A32" s="209">
        <v>2</v>
      </c>
      <c r="B32" s="37" t="s">
        <v>237</v>
      </c>
      <c r="C32" s="212" t="s">
        <v>236</v>
      </c>
      <c r="D32" s="207"/>
      <c r="E32" s="207"/>
      <c r="F32" s="207"/>
      <c r="G32" s="207"/>
      <c r="H32" s="211"/>
      <c r="I32" s="211"/>
      <c r="J32" s="207"/>
      <c r="K32" s="207"/>
      <c r="L32" s="207"/>
      <c r="M32" s="207"/>
      <c r="N32" s="207"/>
      <c r="O32" s="207"/>
      <c r="P32" s="207"/>
      <c r="Q32" s="207"/>
      <c r="R32" s="207">
        <v>1</v>
      </c>
      <c r="S32" s="207">
        <v>90</v>
      </c>
      <c r="T32" s="207"/>
      <c r="U32" s="207"/>
      <c r="V32" s="207"/>
      <c r="W32" s="207"/>
      <c r="X32" s="207"/>
      <c r="Y32" s="207"/>
      <c r="Z32" s="207" t="s">
        <v>217</v>
      </c>
      <c r="AA32" s="207">
        <v>98</v>
      </c>
    </row>
    <row r="33" spans="1:27" s="213" customFormat="1" ht="40.5" customHeight="1">
      <c r="A33" s="209">
        <v>3</v>
      </c>
      <c r="B33" s="37" t="s">
        <v>238</v>
      </c>
      <c r="C33" s="210" t="s">
        <v>239</v>
      </c>
      <c r="D33" s="207"/>
      <c r="E33" s="207"/>
      <c r="F33" s="207"/>
      <c r="G33" s="207"/>
      <c r="H33" s="211"/>
      <c r="I33" s="211"/>
      <c r="J33" s="207"/>
      <c r="K33" s="207"/>
      <c r="L33" s="207"/>
      <c r="M33" s="207"/>
      <c r="N33" s="207"/>
      <c r="O33" s="207"/>
      <c r="P33" s="207">
        <v>1</v>
      </c>
      <c r="Q33" s="207">
        <v>1</v>
      </c>
      <c r="R33" s="207"/>
      <c r="S33" s="207"/>
      <c r="T33" s="207"/>
      <c r="U33" s="207"/>
      <c r="V33" s="207"/>
      <c r="W33" s="207"/>
      <c r="X33" s="207"/>
      <c r="Y33" s="207"/>
      <c r="Z33" s="207" t="s">
        <v>217</v>
      </c>
      <c r="AA33" s="207" t="s">
        <v>228</v>
      </c>
    </row>
    <row r="34" spans="1:27" s="213" customFormat="1" ht="40.5" customHeight="1">
      <c r="A34" s="209">
        <v>4</v>
      </c>
      <c r="B34" s="37" t="s">
        <v>240</v>
      </c>
      <c r="C34" s="210" t="s">
        <v>241</v>
      </c>
      <c r="D34" s="207"/>
      <c r="E34" s="207"/>
      <c r="F34" s="207"/>
      <c r="G34" s="207"/>
      <c r="H34" s="211"/>
      <c r="I34" s="211"/>
      <c r="J34" s="207"/>
      <c r="K34" s="207"/>
      <c r="L34" s="207"/>
      <c r="M34" s="207"/>
      <c r="N34" s="207"/>
      <c r="O34" s="207"/>
      <c r="P34" s="207"/>
      <c r="Q34" s="207"/>
      <c r="R34" s="207">
        <v>1</v>
      </c>
      <c r="S34" s="207">
        <v>1</v>
      </c>
      <c r="T34" s="207"/>
      <c r="U34" s="207"/>
      <c r="V34" s="207"/>
      <c r="W34" s="207"/>
      <c r="X34" s="207"/>
      <c r="Y34" s="207"/>
      <c r="Z34" s="207" t="s">
        <v>217</v>
      </c>
      <c r="AA34" s="207">
        <v>27</v>
      </c>
    </row>
    <row r="35" spans="1:27" s="213" customFormat="1" ht="40.5" customHeight="1">
      <c r="A35" s="209">
        <v>5</v>
      </c>
      <c r="B35" s="37" t="s">
        <v>242</v>
      </c>
      <c r="C35" s="210" t="s">
        <v>243</v>
      </c>
      <c r="D35" s="207"/>
      <c r="E35" s="207"/>
      <c r="F35" s="207"/>
      <c r="G35" s="207"/>
      <c r="H35" s="211"/>
      <c r="I35" s="211"/>
      <c r="J35" s="207"/>
      <c r="K35" s="207"/>
      <c r="L35" s="207"/>
      <c r="M35" s="207"/>
      <c r="N35" s="207"/>
      <c r="O35" s="207"/>
      <c r="P35" s="207"/>
      <c r="Q35" s="207"/>
      <c r="R35" s="207">
        <v>1</v>
      </c>
      <c r="S35" s="207">
        <v>1</v>
      </c>
      <c r="T35" s="207"/>
      <c r="U35" s="207"/>
      <c r="V35" s="207"/>
      <c r="W35" s="207"/>
      <c r="X35" s="207"/>
      <c r="Y35" s="207"/>
      <c r="Z35" s="207" t="s">
        <v>217</v>
      </c>
      <c r="AA35" s="207" t="s">
        <v>228</v>
      </c>
    </row>
    <row r="36" spans="1:27" s="213" customFormat="1" ht="40.5" customHeight="1">
      <c r="A36" s="209">
        <v>6</v>
      </c>
      <c r="B36" s="37" t="s">
        <v>244</v>
      </c>
      <c r="C36" s="210" t="s">
        <v>243</v>
      </c>
      <c r="D36" s="207"/>
      <c r="E36" s="207"/>
      <c r="F36" s="207"/>
      <c r="G36" s="207"/>
      <c r="H36" s="211"/>
      <c r="I36" s="211"/>
      <c r="J36" s="207"/>
      <c r="K36" s="207"/>
      <c r="L36" s="207"/>
      <c r="M36" s="207"/>
      <c r="N36" s="207"/>
      <c r="O36" s="207"/>
      <c r="P36" s="207"/>
      <c r="Q36" s="207"/>
      <c r="R36" s="207">
        <v>1</v>
      </c>
      <c r="S36" s="207">
        <v>1</v>
      </c>
      <c r="T36" s="207"/>
      <c r="U36" s="207"/>
      <c r="V36" s="207"/>
      <c r="W36" s="207"/>
      <c r="X36" s="207"/>
      <c r="Y36" s="207"/>
      <c r="Z36" s="207" t="s">
        <v>217</v>
      </c>
      <c r="AA36" s="207" t="s">
        <v>228</v>
      </c>
    </row>
    <row r="37" spans="1:27" s="213" customFormat="1" ht="40.5" customHeight="1">
      <c r="A37" s="209">
        <v>7</v>
      </c>
      <c r="B37" s="37" t="s">
        <v>245</v>
      </c>
      <c r="C37" s="210" t="s">
        <v>243</v>
      </c>
      <c r="D37" s="207"/>
      <c r="E37" s="207"/>
      <c r="F37" s="207"/>
      <c r="G37" s="207"/>
      <c r="H37" s="211"/>
      <c r="I37" s="211"/>
      <c r="J37" s="207"/>
      <c r="K37" s="207"/>
      <c r="L37" s="207"/>
      <c r="M37" s="207"/>
      <c r="N37" s="207"/>
      <c r="O37" s="207"/>
      <c r="P37" s="207"/>
      <c r="Q37" s="207"/>
      <c r="R37" s="207">
        <v>1</v>
      </c>
      <c r="S37" s="207">
        <v>1</v>
      </c>
      <c r="T37" s="207"/>
      <c r="U37" s="207"/>
      <c r="V37" s="207"/>
      <c r="W37" s="207"/>
      <c r="X37" s="207"/>
      <c r="Y37" s="207"/>
      <c r="Z37" s="207" t="s">
        <v>217</v>
      </c>
      <c r="AA37" s="207" t="s">
        <v>228</v>
      </c>
    </row>
    <row r="38" spans="1:27" s="213" customFormat="1" ht="40.5" customHeight="1">
      <c r="A38" s="209">
        <v>8</v>
      </c>
      <c r="B38" s="37" t="s">
        <v>246</v>
      </c>
      <c r="C38" s="210" t="s">
        <v>247</v>
      </c>
      <c r="D38" s="207"/>
      <c r="E38" s="207"/>
      <c r="F38" s="207"/>
      <c r="G38" s="207"/>
      <c r="H38" s="211"/>
      <c r="I38" s="211"/>
      <c r="J38" s="207"/>
      <c r="K38" s="207"/>
      <c r="L38" s="207"/>
      <c r="M38" s="207"/>
      <c r="N38" s="207"/>
      <c r="O38" s="207"/>
      <c r="P38" s="207"/>
      <c r="Q38" s="207"/>
      <c r="R38" s="207">
        <v>1</v>
      </c>
      <c r="S38" s="207">
        <v>1</v>
      </c>
      <c r="T38" s="207"/>
      <c r="U38" s="207"/>
      <c r="V38" s="207"/>
      <c r="W38" s="207"/>
      <c r="X38" s="207"/>
      <c r="Y38" s="207"/>
      <c r="Z38" s="207" t="s">
        <v>217</v>
      </c>
      <c r="AA38" s="207">
        <v>30</v>
      </c>
    </row>
    <row r="39" spans="1:27" s="213" customFormat="1" ht="40.5" customHeight="1">
      <c r="A39" s="340" t="s">
        <v>310</v>
      </c>
      <c r="B39" s="341"/>
      <c r="C39" s="342"/>
      <c r="D39" s="207">
        <f aca="true" t="shared" si="4" ref="D39:K39">SUM(D31:D38)</f>
        <v>0</v>
      </c>
      <c r="E39" s="207">
        <f t="shared" si="4"/>
        <v>0</v>
      </c>
      <c r="F39" s="207">
        <f t="shared" si="4"/>
        <v>0</v>
      </c>
      <c r="G39" s="207">
        <f t="shared" si="4"/>
        <v>0</v>
      </c>
      <c r="H39" s="207">
        <f t="shared" si="4"/>
        <v>0</v>
      </c>
      <c r="I39" s="207">
        <f t="shared" si="4"/>
        <v>0</v>
      </c>
      <c r="J39" s="207">
        <f t="shared" si="4"/>
        <v>0</v>
      </c>
      <c r="K39" s="207">
        <f t="shared" si="4"/>
        <v>0</v>
      </c>
      <c r="L39" s="207">
        <f>SUM(L31:L38)</f>
        <v>0</v>
      </c>
      <c r="M39" s="207">
        <f aca="true" t="shared" si="5" ref="M39:AA39">SUM(M31:M38)</f>
        <v>0</v>
      </c>
      <c r="N39" s="207">
        <f t="shared" si="5"/>
        <v>0</v>
      </c>
      <c r="O39" s="207">
        <f t="shared" si="5"/>
        <v>0</v>
      </c>
      <c r="P39" s="207">
        <f t="shared" si="5"/>
        <v>2</v>
      </c>
      <c r="Q39" s="207">
        <f t="shared" si="5"/>
        <v>2</v>
      </c>
      <c r="R39" s="207">
        <f t="shared" si="5"/>
        <v>6</v>
      </c>
      <c r="S39" s="207">
        <f t="shared" si="5"/>
        <v>95</v>
      </c>
      <c r="T39" s="207">
        <f t="shared" si="5"/>
        <v>0</v>
      </c>
      <c r="U39" s="207">
        <f t="shared" si="5"/>
        <v>0</v>
      </c>
      <c r="V39" s="207">
        <f t="shared" si="5"/>
        <v>0</v>
      </c>
      <c r="W39" s="207">
        <f t="shared" si="5"/>
        <v>0</v>
      </c>
      <c r="X39" s="207">
        <f t="shared" si="5"/>
        <v>0</v>
      </c>
      <c r="Y39" s="207">
        <f t="shared" si="5"/>
        <v>0</v>
      </c>
      <c r="Z39" s="207">
        <f t="shared" si="5"/>
        <v>0</v>
      </c>
      <c r="AA39" s="207">
        <f t="shared" si="5"/>
        <v>185</v>
      </c>
    </row>
    <row r="40" spans="1:27" s="213" customFormat="1" ht="40.5" customHeight="1">
      <c r="A40" s="209">
        <v>1</v>
      </c>
      <c r="B40" s="37" t="s">
        <v>248</v>
      </c>
      <c r="C40" s="210" t="s">
        <v>249</v>
      </c>
      <c r="D40" s="207"/>
      <c r="E40" s="207"/>
      <c r="F40" s="207"/>
      <c r="G40" s="207"/>
      <c r="H40" s="211">
        <v>1</v>
      </c>
      <c r="I40" s="211">
        <v>1</v>
      </c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>
        <v>1</v>
      </c>
      <c r="AA40" s="207" t="s">
        <v>217</v>
      </c>
    </row>
    <row r="41" spans="1:27" s="213" customFormat="1" ht="40.5" customHeight="1">
      <c r="A41" s="209">
        <v>2</v>
      </c>
      <c r="B41" s="37" t="s">
        <v>250</v>
      </c>
      <c r="C41" s="210" t="s">
        <v>249</v>
      </c>
      <c r="D41" s="207"/>
      <c r="E41" s="207"/>
      <c r="F41" s="207"/>
      <c r="G41" s="207"/>
      <c r="H41" s="211">
        <v>1</v>
      </c>
      <c r="I41" s="211">
        <v>1</v>
      </c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>
        <v>1</v>
      </c>
      <c r="AA41" s="207" t="s">
        <v>217</v>
      </c>
    </row>
    <row r="42" spans="1:27" s="213" customFormat="1" ht="27.75" customHeight="1">
      <c r="A42" s="325" t="s">
        <v>164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59"/>
      <c r="V42" s="270" t="s">
        <v>316</v>
      </c>
      <c r="W42" s="270"/>
      <c r="X42" s="270"/>
      <c r="Y42" s="270"/>
      <c r="Z42" s="270"/>
      <c r="AA42" s="270"/>
    </row>
    <row r="43" spans="1:27" s="213" customFormat="1" ht="27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s="75" customFormat="1" ht="23.25" customHeight="1">
      <c r="A44" s="271" t="s">
        <v>208</v>
      </c>
      <c r="B44" s="274" t="s">
        <v>14</v>
      </c>
      <c r="C44" s="319" t="s">
        <v>15</v>
      </c>
      <c r="D44" s="321" t="s">
        <v>3</v>
      </c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3"/>
      <c r="Z44" s="324" t="s">
        <v>43</v>
      </c>
      <c r="AA44" s="324"/>
    </row>
    <row r="45" spans="1:27" s="75" customFormat="1" ht="23.25">
      <c r="A45" s="272"/>
      <c r="B45" s="318"/>
      <c r="C45" s="320"/>
      <c r="D45" s="305" t="s">
        <v>49</v>
      </c>
      <c r="E45" s="306"/>
      <c r="F45" s="305" t="s">
        <v>48</v>
      </c>
      <c r="G45" s="306"/>
      <c r="H45" s="305" t="s">
        <v>47</v>
      </c>
      <c r="I45" s="306"/>
      <c r="J45" s="305" t="s">
        <v>50</v>
      </c>
      <c r="K45" s="306"/>
      <c r="L45" s="305" t="s">
        <v>293</v>
      </c>
      <c r="M45" s="306"/>
      <c r="N45" s="305" t="s">
        <v>51</v>
      </c>
      <c r="O45" s="306"/>
      <c r="P45" s="305" t="s">
        <v>52</v>
      </c>
      <c r="Q45" s="306"/>
      <c r="R45" s="305" t="s">
        <v>209</v>
      </c>
      <c r="S45" s="306"/>
      <c r="T45" s="305" t="s">
        <v>210</v>
      </c>
      <c r="U45" s="306"/>
      <c r="V45" s="305" t="s">
        <v>211</v>
      </c>
      <c r="W45" s="306"/>
      <c r="X45" s="305" t="s">
        <v>212</v>
      </c>
      <c r="Y45" s="306"/>
      <c r="Z45" s="214" t="s">
        <v>213</v>
      </c>
      <c r="AA45" s="214" t="s">
        <v>214</v>
      </c>
    </row>
    <row r="46" spans="1:27" ht="27" customHeight="1">
      <c r="A46" s="273"/>
      <c r="B46" s="215"/>
      <c r="C46" s="215"/>
      <c r="D46" s="216" t="s">
        <v>12</v>
      </c>
      <c r="E46" s="216" t="s">
        <v>11</v>
      </c>
      <c r="F46" s="216" t="s">
        <v>12</v>
      </c>
      <c r="G46" s="216" t="s">
        <v>11</v>
      </c>
      <c r="H46" s="216" t="s">
        <v>12</v>
      </c>
      <c r="I46" s="216" t="s">
        <v>11</v>
      </c>
      <c r="J46" s="216" t="s">
        <v>12</v>
      </c>
      <c r="K46" s="216" t="s">
        <v>11</v>
      </c>
      <c r="L46" s="216" t="s">
        <v>12</v>
      </c>
      <c r="M46" s="216" t="s">
        <v>11</v>
      </c>
      <c r="N46" s="216" t="s">
        <v>12</v>
      </c>
      <c r="O46" s="216" t="s">
        <v>11</v>
      </c>
      <c r="P46" s="216" t="s">
        <v>12</v>
      </c>
      <c r="Q46" s="216" t="s">
        <v>11</v>
      </c>
      <c r="R46" s="216" t="s">
        <v>12</v>
      </c>
      <c r="S46" s="216" t="s">
        <v>11</v>
      </c>
      <c r="T46" s="216" t="s">
        <v>12</v>
      </c>
      <c r="U46" s="216" t="s">
        <v>11</v>
      </c>
      <c r="V46" s="216" t="s">
        <v>12</v>
      </c>
      <c r="W46" s="216" t="s">
        <v>11</v>
      </c>
      <c r="X46" s="216" t="s">
        <v>12</v>
      </c>
      <c r="Y46" s="216" t="s">
        <v>11</v>
      </c>
      <c r="Z46" s="217"/>
      <c r="AA46" s="217"/>
    </row>
    <row r="47" spans="1:27" s="213" customFormat="1" ht="40.5" customHeight="1">
      <c r="A47" s="209">
        <v>3</v>
      </c>
      <c r="B47" s="37" t="s">
        <v>251</v>
      </c>
      <c r="C47" s="210" t="s">
        <v>252</v>
      </c>
      <c r="D47" s="207"/>
      <c r="E47" s="207"/>
      <c r="F47" s="207"/>
      <c r="G47" s="207"/>
      <c r="H47" s="211">
        <v>1</v>
      </c>
      <c r="I47" s="211">
        <v>1</v>
      </c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>
        <v>1</v>
      </c>
      <c r="AA47" s="207" t="s">
        <v>217</v>
      </c>
    </row>
    <row r="48" spans="1:27" s="213" customFormat="1" ht="92.25" customHeight="1">
      <c r="A48" s="209">
        <v>4</v>
      </c>
      <c r="B48" s="37" t="s">
        <v>253</v>
      </c>
      <c r="C48" s="210" t="s">
        <v>254</v>
      </c>
      <c r="D48" s="207"/>
      <c r="E48" s="207"/>
      <c r="F48" s="207"/>
      <c r="G48" s="207"/>
      <c r="H48" s="211">
        <v>1</v>
      </c>
      <c r="I48" s="211">
        <v>1</v>
      </c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>
        <v>1</v>
      </c>
      <c r="AA48" s="207" t="s">
        <v>217</v>
      </c>
    </row>
    <row r="49" spans="1:27" s="213" customFormat="1" ht="40.5" customHeight="1">
      <c r="A49" s="209">
        <v>5</v>
      </c>
      <c r="B49" s="37" t="s">
        <v>255</v>
      </c>
      <c r="C49" s="210" t="s">
        <v>256</v>
      </c>
      <c r="D49" s="207"/>
      <c r="E49" s="207"/>
      <c r="F49" s="207"/>
      <c r="G49" s="207"/>
      <c r="H49" s="211">
        <v>1</v>
      </c>
      <c r="I49" s="211">
        <v>1</v>
      </c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>
        <v>1</v>
      </c>
      <c r="AA49" s="207" t="s">
        <v>217</v>
      </c>
    </row>
    <row r="50" spans="1:27" s="213" customFormat="1" ht="40.5" customHeight="1">
      <c r="A50" s="340" t="s">
        <v>311</v>
      </c>
      <c r="B50" s="341"/>
      <c r="C50" s="342"/>
      <c r="D50" s="207">
        <f>SUM(D40:D49)</f>
        <v>0</v>
      </c>
      <c r="E50" s="207">
        <f aca="true" t="shared" si="6" ref="E50:AA50">SUM(E40:E49)</f>
        <v>0</v>
      </c>
      <c r="F50" s="207">
        <f t="shared" si="6"/>
        <v>0</v>
      </c>
      <c r="G50" s="207">
        <f t="shared" si="6"/>
        <v>0</v>
      </c>
      <c r="H50" s="207">
        <f t="shared" si="6"/>
        <v>5</v>
      </c>
      <c r="I50" s="207">
        <f t="shared" si="6"/>
        <v>5</v>
      </c>
      <c r="J50" s="207">
        <f t="shared" si="6"/>
        <v>0</v>
      </c>
      <c r="K50" s="207">
        <f t="shared" si="6"/>
        <v>0</v>
      </c>
      <c r="L50" s="207">
        <f t="shared" si="6"/>
        <v>0</v>
      </c>
      <c r="M50" s="207">
        <f t="shared" si="6"/>
        <v>0</v>
      </c>
      <c r="N50" s="207">
        <f t="shared" si="6"/>
        <v>0</v>
      </c>
      <c r="O50" s="207">
        <f t="shared" si="6"/>
        <v>0</v>
      </c>
      <c r="P50" s="207">
        <f t="shared" si="6"/>
        <v>0</v>
      </c>
      <c r="Q50" s="207">
        <f t="shared" si="6"/>
        <v>0</v>
      </c>
      <c r="R50" s="207">
        <f t="shared" si="6"/>
        <v>0</v>
      </c>
      <c r="S50" s="207">
        <f t="shared" si="6"/>
        <v>0</v>
      </c>
      <c r="T50" s="207">
        <f t="shared" si="6"/>
        <v>0</v>
      </c>
      <c r="U50" s="207">
        <f t="shared" si="6"/>
        <v>0</v>
      </c>
      <c r="V50" s="207">
        <f t="shared" si="6"/>
        <v>0</v>
      </c>
      <c r="W50" s="207">
        <f t="shared" si="6"/>
        <v>0</v>
      </c>
      <c r="X50" s="207">
        <f t="shared" si="6"/>
        <v>0</v>
      </c>
      <c r="Y50" s="207">
        <f t="shared" si="6"/>
        <v>0</v>
      </c>
      <c r="Z50" s="207">
        <f t="shared" si="6"/>
        <v>5</v>
      </c>
      <c r="AA50" s="207">
        <f t="shared" si="6"/>
        <v>0</v>
      </c>
    </row>
    <row r="51" spans="1:27" s="213" customFormat="1" ht="40.5" customHeight="1">
      <c r="A51" s="209">
        <v>1</v>
      </c>
      <c r="B51" s="37" t="s">
        <v>257</v>
      </c>
      <c r="C51" s="210" t="s">
        <v>258</v>
      </c>
      <c r="D51" s="207"/>
      <c r="E51" s="207"/>
      <c r="F51" s="207">
        <v>1</v>
      </c>
      <c r="G51" s="207">
        <v>1</v>
      </c>
      <c r="H51" s="211"/>
      <c r="I51" s="211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>
        <v>1</v>
      </c>
      <c r="AA51" s="207" t="s">
        <v>217</v>
      </c>
    </row>
    <row r="52" spans="1:27" s="213" customFormat="1" ht="46.5" customHeight="1">
      <c r="A52" s="209">
        <v>2</v>
      </c>
      <c r="B52" s="37" t="s">
        <v>259</v>
      </c>
      <c r="C52" s="210" t="s">
        <v>258</v>
      </c>
      <c r="D52" s="207"/>
      <c r="E52" s="207"/>
      <c r="F52" s="207">
        <v>1</v>
      </c>
      <c r="G52" s="207">
        <v>1</v>
      </c>
      <c r="H52" s="211"/>
      <c r="I52" s="211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>
        <v>1</v>
      </c>
      <c r="AA52" s="207" t="s">
        <v>217</v>
      </c>
    </row>
    <row r="53" spans="1:27" s="213" customFormat="1" ht="46.5" customHeight="1">
      <c r="A53" s="340" t="s">
        <v>312</v>
      </c>
      <c r="B53" s="341"/>
      <c r="C53" s="342"/>
      <c r="D53" s="207">
        <f aca="true" t="shared" si="7" ref="D53:K53">SUM(D51:D52)</f>
        <v>0</v>
      </c>
      <c r="E53" s="207">
        <f t="shared" si="7"/>
        <v>0</v>
      </c>
      <c r="F53" s="207">
        <f t="shared" si="7"/>
        <v>2</v>
      </c>
      <c r="G53" s="207">
        <f t="shared" si="7"/>
        <v>2</v>
      </c>
      <c r="H53" s="207">
        <f t="shared" si="7"/>
        <v>0</v>
      </c>
      <c r="I53" s="207">
        <f t="shared" si="7"/>
        <v>0</v>
      </c>
      <c r="J53" s="207">
        <f t="shared" si="7"/>
        <v>0</v>
      </c>
      <c r="K53" s="207">
        <f t="shared" si="7"/>
        <v>0</v>
      </c>
      <c r="L53" s="207">
        <f aca="true" t="shared" si="8" ref="L53:AA53">SUM(L51:L52)</f>
        <v>0</v>
      </c>
      <c r="M53" s="207">
        <f t="shared" si="8"/>
        <v>0</v>
      </c>
      <c r="N53" s="207">
        <f t="shared" si="8"/>
        <v>0</v>
      </c>
      <c r="O53" s="207">
        <f t="shared" si="8"/>
        <v>0</v>
      </c>
      <c r="P53" s="207">
        <f t="shared" si="8"/>
        <v>0</v>
      </c>
      <c r="Q53" s="207">
        <f t="shared" si="8"/>
        <v>0</v>
      </c>
      <c r="R53" s="207">
        <f t="shared" si="8"/>
        <v>0</v>
      </c>
      <c r="S53" s="207">
        <f t="shared" si="8"/>
        <v>0</v>
      </c>
      <c r="T53" s="207">
        <f t="shared" si="8"/>
        <v>0</v>
      </c>
      <c r="U53" s="207">
        <f t="shared" si="8"/>
        <v>0</v>
      </c>
      <c r="V53" s="207">
        <f t="shared" si="8"/>
        <v>0</v>
      </c>
      <c r="W53" s="207">
        <f t="shared" si="8"/>
        <v>0</v>
      </c>
      <c r="X53" s="207">
        <f t="shared" si="8"/>
        <v>0</v>
      </c>
      <c r="Y53" s="207">
        <f t="shared" si="8"/>
        <v>0</v>
      </c>
      <c r="Z53" s="207">
        <f t="shared" si="8"/>
        <v>2</v>
      </c>
      <c r="AA53" s="207">
        <f t="shared" si="8"/>
        <v>0</v>
      </c>
    </row>
    <row r="54" spans="1:27" s="213" customFormat="1" ht="40.5" customHeight="1">
      <c r="A54" s="209">
        <v>1</v>
      </c>
      <c r="B54" s="37" t="s">
        <v>260</v>
      </c>
      <c r="C54" s="210" t="s">
        <v>261</v>
      </c>
      <c r="D54" s="207"/>
      <c r="E54" s="207"/>
      <c r="F54" s="207"/>
      <c r="G54" s="207"/>
      <c r="H54" s="211"/>
      <c r="I54" s="211"/>
      <c r="J54" s="207"/>
      <c r="K54" s="207"/>
      <c r="L54" s="207"/>
      <c r="M54" s="207"/>
      <c r="N54" s="207"/>
      <c r="O54" s="207"/>
      <c r="P54" s="207">
        <v>1</v>
      </c>
      <c r="Q54" s="207">
        <v>1</v>
      </c>
      <c r="R54" s="207"/>
      <c r="S54" s="207"/>
      <c r="T54" s="207"/>
      <c r="U54" s="207"/>
      <c r="V54" s="207"/>
      <c r="W54" s="207"/>
      <c r="X54" s="207"/>
      <c r="Y54" s="207"/>
      <c r="Z54" s="207">
        <v>1</v>
      </c>
      <c r="AA54" s="207" t="s">
        <v>217</v>
      </c>
    </row>
    <row r="55" spans="1:27" s="213" customFormat="1" ht="40.5" customHeight="1">
      <c r="A55" s="209">
        <v>2</v>
      </c>
      <c r="B55" s="37" t="s">
        <v>262</v>
      </c>
      <c r="C55" s="210" t="s">
        <v>263</v>
      </c>
      <c r="D55" s="207"/>
      <c r="E55" s="207"/>
      <c r="F55" s="207"/>
      <c r="G55" s="207"/>
      <c r="H55" s="211"/>
      <c r="I55" s="211"/>
      <c r="J55" s="207"/>
      <c r="K55" s="207"/>
      <c r="L55" s="207"/>
      <c r="M55" s="207"/>
      <c r="N55" s="207"/>
      <c r="O55" s="207"/>
      <c r="P55" s="207"/>
      <c r="Q55" s="207"/>
      <c r="R55" s="207">
        <v>1</v>
      </c>
      <c r="S55" s="207">
        <v>30</v>
      </c>
      <c r="T55" s="207"/>
      <c r="U55" s="207"/>
      <c r="V55" s="207"/>
      <c r="W55" s="207"/>
      <c r="X55" s="207"/>
      <c r="Y55" s="207"/>
      <c r="Z55" s="207">
        <v>30</v>
      </c>
      <c r="AA55" s="207" t="s">
        <v>217</v>
      </c>
    </row>
    <row r="56" spans="1:27" s="213" customFormat="1" ht="40.5" customHeight="1">
      <c r="A56" s="209">
        <v>3</v>
      </c>
      <c r="B56" s="37" t="s">
        <v>264</v>
      </c>
      <c r="C56" s="210" t="s">
        <v>265</v>
      </c>
      <c r="D56" s="207"/>
      <c r="E56" s="207"/>
      <c r="F56" s="207"/>
      <c r="G56" s="207"/>
      <c r="H56" s="211"/>
      <c r="I56" s="211"/>
      <c r="J56" s="207"/>
      <c r="K56" s="207"/>
      <c r="L56" s="207"/>
      <c r="M56" s="207"/>
      <c r="N56" s="207"/>
      <c r="O56" s="207"/>
      <c r="P56" s="207"/>
      <c r="Q56" s="207"/>
      <c r="R56" s="207">
        <v>1</v>
      </c>
      <c r="S56" s="207">
        <v>20</v>
      </c>
      <c r="T56" s="207"/>
      <c r="U56" s="207"/>
      <c r="V56" s="207"/>
      <c r="W56" s="207"/>
      <c r="X56" s="207"/>
      <c r="Y56" s="207"/>
      <c r="Z56" s="207">
        <v>20</v>
      </c>
      <c r="AA56" s="207" t="s">
        <v>217</v>
      </c>
    </row>
    <row r="57" spans="1:27" s="213" customFormat="1" ht="40.5" customHeight="1">
      <c r="A57" s="209">
        <v>4</v>
      </c>
      <c r="B57" s="37" t="s">
        <v>266</v>
      </c>
      <c r="C57" s="210" t="s">
        <v>263</v>
      </c>
      <c r="D57" s="207"/>
      <c r="E57" s="207"/>
      <c r="F57" s="207"/>
      <c r="G57" s="207"/>
      <c r="H57" s="211"/>
      <c r="I57" s="211"/>
      <c r="J57" s="207"/>
      <c r="K57" s="207"/>
      <c r="L57" s="207"/>
      <c r="M57" s="207"/>
      <c r="N57" s="207"/>
      <c r="O57" s="207"/>
      <c r="P57" s="207"/>
      <c r="Q57" s="207"/>
      <c r="R57" s="207">
        <v>1</v>
      </c>
      <c r="S57" s="207">
        <v>44</v>
      </c>
      <c r="T57" s="207"/>
      <c r="U57" s="207"/>
      <c r="V57" s="207"/>
      <c r="W57" s="207"/>
      <c r="X57" s="207"/>
      <c r="Y57" s="207"/>
      <c r="Z57" s="207">
        <v>44</v>
      </c>
      <c r="AA57" s="207" t="s">
        <v>217</v>
      </c>
    </row>
    <row r="58" spans="1:27" s="213" customFormat="1" ht="40.5" customHeight="1">
      <c r="A58" s="209">
        <v>5</v>
      </c>
      <c r="B58" s="37" t="s">
        <v>267</v>
      </c>
      <c r="C58" s="210" t="s">
        <v>263</v>
      </c>
      <c r="D58" s="207"/>
      <c r="E58" s="207"/>
      <c r="F58" s="207"/>
      <c r="G58" s="207"/>
      <c r="H58" s="211"/>
      <c r="I58" s="211"/>
      <c r="J58" s="207"/>
      <c r="K58" s="207"/>
      <c r="L58" s="207"/>
      <c r="M58" s="207"/>
      <c r="N58" s="207"/>
      <c r="O58" s="207"/>
      <c r="P58" s="207"/>
      <c r="Q58" s="207"/>
      <c r="R58" s="207">
        <v>1</v>
      </c>
      <c r="S58" s="207">
        <v>10</v>
      </c>
      <c r="T58" s="207"/>
      <c r="U58" s="207"/>
      <c r="V58" s="207"/>
      <c r="W58" s="207"/>
      <c r="X58" s="207"/>
      <c r="Y58" s="207"/>
      <c r="Z58" s="207">
        <v>10</v>
      </c>
      <c r="AA58" s="207" t="s">
        <v>217</v>
      </c>
    </row>
    <row r="59" spans="1:27" s="213" customFormat="1" ht="40.5" customHeight="1">
      <c r="A59" s="209">
        <v>6</v>
      </c>
      <c r="B59" s="37" t="s">
        <v>268</v>
      </c>
      <c r="C59" s="210" t="s">
        <v>263</v>
      </c>
      <c r="D59" s="207"/>
      <c r="E59" s="207"/>
      <c r="F59" s="207"/>
      <c r="G59" s="207"/>
      <c r="H59" s="211"/>
      <c r="I59" s="211"/>
      <c r="J59" s="207"/>
      <c r="K59" s="207"/>
      <c r="L59" s="207"/>
      <c r="M59" s="207"/>
      <c r="N59" s="207"/>
      <c r="O59" s="207"/>
      <c r="P59" s="207"/>
      <c r="Q59" s="207"/>
      <c r="R59" s="207">
        <v>1</v>
      </c>
      <c r="S59" s="207">
        <v>400</v>
      </c>
      <c r="T59" s="207"/>
      <c r="U59" s="207"/>
      <c r="V59" s="207"/>
      <c r="W59" s="207"/>
      <c r="X59" s="207"/>
      <c r="Y59" s="207"/>
      <c r="Z59" s="207" t="s">
        <v>217</v>
      </c>
      <c r="AA59" s="207">
        <v>22</v>
      </c>
    </row>
    <row r="60" spans="1:27" s="213" customFormat="1" ht="27.75" customHeight="1">
      <c r="A60" s="325" t="s">
        <v>164</v>
      </c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59"/>
      <c r="V60" s="270" t="s">
        <v>315</v>
      </c>
      <c r="W60" s="270"/>
      <c r="X60" s="270"/>
      <c r="Y60" s="270"/>
      <c r="Z60" s="270"/>
      <c r="AA60" s="270"/>
    </row>
    <row r="61" spans="1:27" s="213" customFormat="1" ht="27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s="75" customFormat="1" ht="23.25" customHeight="1">
      <c r="A62" s="271" t="s">
        <v>208</v>
      </c>
      <c r="B62" s="274" t="s">
        <v>14</v>
      </c>
      <c r="C62" s="319" t="s">
        <v>15</v>
      </c>
      <c r="D62" s="321" t="s">
        <v>3</v>
      </c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3"/>
      <c r="Z62" s="324" t="s">
        <v>43</v>
      </c>
      <c r="AA62" s="324"/>
    </row>
    <row r="63" spans="1:27" s="75" customFormat="1" ht="23.25">
      <c r="A63" s="272"/>
      <c r="B63" s="318"/>
      <c r="C63" s="320"/>
      <c r="D63" s="305" t="s">
        <v>49</v>
      </c>
      <c r="E63" s="306"/>
      <c r="F63" s="305" t="s">
        <v>48</v>
      </c>
      <c r="G63" s="306"/>
      <c r="H63" s="305" t="s">
        <v>47</v>
      </c>
      <c r="I63" s="306"/>
      <c r="J63" s="305" t="s">
        <v>50</v>
      </c>
      <c r="K63" s="306"/>
      <c r="L63" s="305" t="s">
        <v>293</v>
      </c>
      <c r="M63" s="306"/>
      <c r="N63" s="305" t="s">
        <v>51</v>
      </c>
      <c r="O63" s="306"/>
      <c r="P63" s="305" t="s">
        <v>52</v>
      </c>
      <c r="Q63" s="306"/>
      <c r="R63" s="305" t="s">
        <v>209</v>
      </c>
      <c r="S63" s="306"/>
      <c r="T63" s="305" t="s">
        <v>210</v>
      </c>
      <c r="U63" s="306"/>
      <c r="V63" s="305" t="s">
        <v>211</v>
      </c>
      <c r="W63" s="306"/>
      <c r="X63" s="305" t="s">
        <v>212</v>
      </c>
      <c r="Y63" s="306"/>
      <c r="Z63" s="214" t="s">
        <v>213</v>
      </c>
      <c r="AA63" s="214" t="s">
        <v>214</v>
      </c>
    </row>
    <row r="64" spans="1:27" ht="27" customHeight="1">
      <c r="A64" s="273"/>
      <c r="B64" s="215"/>
      <c r="C64" s="215"/>
      <c r="D64" s="216" t="s">
        <v>12</v>
      </c>
      <c r="E64" s="216" t="s">
        <v>11</v>
      </c>
      <c r="F64" s="216" t="s">
        <v>12</v>
      </c>
      <c r="G64" s="216" t="s">
        <v>11</v>
      </c>
      <c r="H64" s="216" t="s">
        <v>12</v>
      </c>
      <c r="I64" s="216" t="s">
        <v>11</v>
      </c>
      <c r="J64" s="216" t="s">
        <v>12</v>
      </c>
      <c r="K64" s="216" t="s">
        <v>11</v>
      </c>
      <c r="L64" s="216" t="s">
        <v>12</v>
      </c>
      <c r="M64" s="216" t="s">
        <v>11</v>
      </c>
      <c r="N64" s="216" t="s">
        <v>12</v>
      </c>
      <c r="O64" s="216" t="s">
        <v>11</v>
      </c>
      <c r="P64" s="216" t="s">
        <v>12</v>
      </c>
      <c r="Q64" s="216" t="s">
        <v>11</v>
      </c>
      <c r="R64" s="216" t="s">
        <v>12</v>
      </c>
      <c r="S64" s="216" t="s">
        <v>11</v>
      </c>
      <c r="T64" s="216" t="s">
        <v>12</v>
      </c>
      <c r="U64" s="216" t="s">
        <v>11</v>
      </c>
      <c r="V64" s="216" t="s">
        <v>12</v>
      </c>
      <c r="W64" s="216" t="s">
        <v>11</v>
      </c>
      <c r="X64" s="216" t="s">
        <v>12</v>
      </c>
      <c r="Y64" s="216" t="s">
        <v>11</v>
      </c>
      <c r="Z64" s="217"/>
      <c r="AA64" s="217"/>
    </row>
    <row r="65" spans="1:27" s="213" customFormat="1" ht="40.5" customHeight="1">
      <c r="A65" s="209">
        <v>7</v>
      </c>
      <c r="B65" s="37" t="s">
        <v>269</v>
      </c>
      <c r="C65" s="210" t="s">
        <v>270</v>
      </c>
      <c r="D65" s="207"/>
      <c r="E65" s="207"/>
      <c r="F65" s="207"/>
      <c r="G65" s="207"/>
      <c r="H65" s="211"/>
      <c r="I65" s="211"/>
      <c r="J65" s="207"/>
      <c r="K65" s="207"/>
      <c r="L65" s="207"/>
      <c r="M65" s="207"/>
      <c r="N65" s="207" t="s">
        <v>217</v>
      </c>
      <c r="O65" s="207">
        <v>1</v>
      </c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>
        <v>1</v>
      </c>
      <c r="AA65" s="207" t="s">
        <v>217</v>
      </c>
    </row>
    <row r="66" spans="1:27" s="213" customFormat="1" ht="40.5" customHeight="1">
      <c r="A66" s="209">
        <v>8</v>
      </c>
      <c r="B66" s="37" t="s">
        <v>271</v>
      </c>
      <c r="C66" s="210" t="s">
        <v>272</v>
      </c>
      <c r="D66" s="207"/>
      <c r="E66" s="207"/>
      <c r="F66" s="207"/>
      <c r="G66" s="207"/>
      <c r="H66" s="211"/>
      <c r="I66" s="211"/>
      <c r="J66" s="207"/>
      <c r="K66" s="207"/>
      <c r="L66" s="207"/>
      <c r="M66" s="207"/>
      <c r="N66" s="207" t="s">
        <v>217</v>
      </c>
      <c r="O66" s="207">
        <v>1</v>
      </c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>
        <v>1</v>
      </c>
      <c r="AA66" s="207" t="s">
        <v>217</v>
      </c>
    </row>
    <row r="67" spans="1:27" s="213" customFormat="1" ht="49.5" customHeight="1">
      <c r="A67" s="209">
        <v>9</v>
      </c>
      <c r="B67" s="37" t="s">
        <v>273</v>
      </c>
      <c r="C67" s="210" t="s">
        <v>274</v>
      </c>
      <c r="D67" s="207" t="s">
        <v>217</v>
      </c>
      <c r="E67" s="207">
        <v>1</v>
      </c>
      <c r="F67" s="207"/>
      <c r="G67" s="207"/>
      <c r="H67" s="211"/>
      <c r="I67" s="211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>
        <v>1</v>
      </c>
      <c r="AA67" s="207" t="s">
        <v>217</v>
      </c>
    </row>
    <row r="68" spans="1:27" s="213" customFormat="1" ht="40.5" customHeight="1">
      <c r="A68" s="209">
        <v>10</v>
      </c>
      <c r="B68" s="37" t="s">
        <v>275</v>
      </c>
      <c r="C68" s="210" t="s">
        <v>276</v>
      </c>
      <c r="D68" s="207"/>
      <c r="E68" s="207"/>
      <c r="F68" s="207"/>
      <c r="G68" s="207"/>
      <c r="H68" s="211"/>
      <c r="I68" s="211"/>
      <c r="J68" s="207"/>
      <c r="K68" s="207"/>
      <c r="L68" s="207"/>
      <c r="M68" s="207"/>
      <c r="N68" s="207" t="s">
        <v>217</v>
      </c>
      <c r="O68" s="207">
        <v>1</v>
      </c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>
        <v>1</v>
      </c>
      <c r="AA68" s="207" t="s">
        <v>217</v>
      </c>
    </row>
    <row r="69" spans="1:27" s="213" customFormat="1" ht="40.5" customHeight="1">
      <c r="A69" s="209">
        <v>11</v>
      </c>
      <c r="B69" s="37" t="s">
        <v>277</v>
      </c>
      <c r="C69" s="210" t="s">
        <v>278</v>
      </c>
      <c r="D69" s="207"/>
      <c r="E69" s="207"/>
      <c r="F69" s="207"/>
      <c r="G69" s="207"/>
      <c r="H69" s="211"/>
      <c r="I69" s="211"/>
      <c r="J69" s="207" t="s">
        <v>217</v>
      </c>
      <c r="K69" s="207">
        <v>5</v>
      </c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>
        <v>1</v>
      </c>
      <c r="AA69" s="207" t="s">
        <v>217</v>
      </c>
    </row>
    <row r="70" spans="1:27" s="213" customFormat="1" ht="40.5" customHeight="1">
      <c r="A70" s="209">
        <v>12</v>
      </c>
      <c r="B70" s="37" t="s">
        <v>279</v>
      </c>
      <c r="C70" s="210" t="s">
        <v>280</v>
      </c>
      <c r="D70" s="207"/>
      <c r="E70" s="207"/>
      <c r="F70" s="207"/>
      <c r="G70" s="207"/>
      <c r="H70" s="211" t="s">
        <v>217</v>
      </c>
      <c r="I70" s="211">
        <v>1</v>
      </c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>
        <v>1</v>
      </c>
      <c r="AA70" s="207" t="s">
        <v>217</v>
      </c>
    </row>
    <row r="71" spans="1:27" s="213" customFormat="1" ht="40.5" customHeight="1">
      <c r="A71" s="209">
        <v>13</v>
      </c>
      <c r="B71" s="37" t="s">
        <v>279</v>
      </c>
      <c r="C71" s="210" t="s">
        <v>281</v>
      </c>
      <c r="D71" s="207"/>
      <c r="E71" s="207"/>
      <c r="F71" s="207"/>
      <c r="G71" s="207"/>
      <c r="H71" s="211" t="s">
        <v>217</v>
      </c>
      <c r="I71" s="211">
        <v>1</v>
      </c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>
        <v>1</v>
      </c>
      <c r="AA71" s="207" t="s">
        <v>217</v>
      </c>
    </row>
    <row r="72" spans="1:27" s="213" customFormat="1" ht="40.5" customHeight="1">
      <c r="A72" s="209">
        <v>14</v>
      </c>
      <c r="B72" s="37" t="s">
        <v>282</v>
      </c>
      <c r="C72" s="210" t="s">
        <v>283</v>
      </c>
      <c r="D72" s="207"/>
      <c r="E72" s="207"/>
      <c r="F72" s="207"/>
      <c r="G72" s="207"/>
      <c r="H72" s="211"/>
      <c r="I72" s="211"/>
      <c r="J72" s="207"/>
      <c r="K72" s="207"/>
      <c r="L72" s="207"/>
      <c r="M72" s="207"/>
      <c r="N72" s="207"/>
      <c r="O72" s="207"/>
      <c r="P72" s="207" t="s">
        <v>217</v>
      </c>
      <c r="Q72" s="207">
        <v>52</v>
      </c>
      <c r="R72" s="207"/>
      <c r="S72" s="207"/>
      <c r="T72" s="207"/>
      <c r="U72" s="207"/>
      <c r="V72" s="207"/>
      <c r="W72" s="207"/>
      <c r="X72" s="207"/>
      <c r="Y72" s="207"/>
      <c r="Z72" s="207">
        <v>1</v>
      </c>
      <c r="AA72" s="207" t="s">
        <v>217</v>
      </c>
    </row>
    <row r="73" spans="1:27" s="213" customFormat="1" ht="47.25" customHeight="1">
      <c r="A73" s="209">
        <v>15</v>
      </c>
      <c r="B73" s="37" t="s">
        <v>284</v>
      </c>
      <c r="C73" s="210" t="s">
        <v>285</v>
      </c>
      <c r="D73" s="207"/>
      <c r="E73" s="207"/>
      <c r="F73" s="207"/>
      <c r="G73" s="207"/>
      <c r="H73" s="211"/>
      <c r="I73" s="211"/>
      <c r="J73" s="207"/>
      <c r="K73" s="207"/>
      <c r="L73" s="207"/>
      <c r="M73" s="207"/>
      <c r="N73" s="207" t="s">
        <v>217</v>
      </c>
      <c r="O73" s="207">
        <v>12</v>
      </c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>
        <v>1</v>
      </c>
      <c r="AA73" s="207" t="s">
        <v>217</v>
      </c>
    </row>
    <row r="74" spans="1:27" s="213" customFormat="1" ht="40.5" customHeight="1">
      <c r="A74" s="209">
        <v>16</v>
      </c>
      <c r="B74" s="37" t="s">
        <v>286</v>
      </c>
      <c r="C74" s="210" t="s">
        <v>287</v>
      </c>
      <c r="D74" s="207"/>
      <c r="E74" s="207"/>
      <c r="F74" s="207"/>
      <c r="G74" s="207"/>
      <c r="H74" s="211"/>
      <c r="I74" s="211"/>
      <c r="J74" s="207"/>
      <c r="K74" s="207"/>
      <c r="L74" s="207"/>
      <c r="M74" s="207"/>
      <c r="N74" s="207" t="s">
        <v>217</v>
      </c>
      <c r="O74" s="207">
        <v>12</v>
      </c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>
        <v>1</v>
      </c>
      <c r="AA74" s="207" t="s">
        <v>217</v>
      </c>
    </row>
    <row r="75" spans="1:27" s="213" customFormat="1" ht="40.5" customHeight="1">
      <c r="A75" s="209">
        <v>17</v>
      </c>
      <c r="B75" s="37" t="s">
        <v>288</v>
      </c>
      <c r="C75" s="210" t="s">
        <v>289</v>
      </c>
      <c r="D75" s="207" t="s">
        <v>217</v>
      </c>
      <c r="E75" s="207">
        <v>52</v>
      </c>
      <c r="F75" s="207"/>
      <c r="G75" s="207"/>
      <c r="H75" s="211"/>
      <c r="I75" s="211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>
        <v>1</v>
      </c>
      <c r="AA75" s="207" t="s">
        <v>217</v>
      </c>
    </row>
    <row r="76" spans="1:27" s="213" customFormat="1" ht="40.5" customHeight="1">
      <c r="A76" s="209">
        <v>18</v>
      </c>
      <c r="B76" s="37" t="s">
        <v>290</v>
      </c>
      <c r="C76" s="37" t="s">
        <v>290</v>
      </c>
      <c r="D76" s="207"/>
      <c r="E76" s="207"/>
      <c r="F76" s="207"/>
      <c r="G76" s="207"/>
      <c r="H76" s="211"/>
      <c r="I76" s="211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>
        <v>1</v>
      </c>
      <c r="Y76" s="207">
        <v>1</v>
      </c>
      <c r="Z76" s="207">
        <v>1</v>
      </c>
      <c r="AA76" s="207" t="s">
        <v>217</v>
      </c>
    </row>
    <row r="77" spans="1:27" s="213" customFormat="1" ht="40.5" customHeight="1">
      <c r="A77" s="209">
        <v>19</v>
      </c>
      <c r="B77" s="37" t="s">
        <v>291</v>
      </c>
      <c r="C77" s="37" t="s">
        <v>291</v>
      </c>
      <c r="D77" s="207"/>
      <c r="E77" s="207"/>
      <c r="F77" s="207"/>
      <c r="G77" s="207"/>
      <c r="H77" s="211"/>
      <c r="I77" s="211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>
        <v>1</v>
      </c>
      <c r="Y77" s="207">
        <v>1</v>
      </c>
      <c r="Z77" s="207">
        <v>1</v>
      </c>
      <c r="AA77" s="207" t="s">
        <v>217</v>
      </c>
    </row>
    <row r="78" spans="1:27" ht="26.25">
      <c r="A78" s="325" t="s">
        <v>164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59"/>
      <c r="V78" s="270" t="s">
        <v>314</v>
      </c>
      <c r="W78" s="270"/>
      <c r="X78" s="270"/>
      <c r="Y78" s="270"/>
      <c r="Z78" s="270"/>
      <c r="AA78" s="270"/>
    </row>
    <row r="79" spans="1:27" ht="26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23.25">
      <c r="A80" s="271" t="s">
        <v>208</v>
      </c>
      <c r="B80" s="274" t="s">
        <v>14</v>
      </c>
      <c r="C80" s="319" t="s">
        <v>15</v>
      </c>
      <c r="D80" s="321" t="s">
        <v>3</v>
      </c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3"/>
      <c r="Z80" s="324" t="s">
        <v>43</v>
      </c>
      <c r="AA80" s="324"/>
    </row>
    <row r="81" spans="1:27" ht="23.25">
      <c r="A81" s="272"/>
      <c r="B81" s="318"/>
      <c r="C81" s="320"/>
      <c r="D81" s="305" t="s">
        <v>49</v>
      </c>
      <c r="E81" s="306"/>
      <c r="F81" s="305" t="s">
        <v>48</v>
      </c>
      <c r="G81" s="306"/>
      <c r="H81" s="305" t="s">
        <v>47</v>
      </c>
      <c r="I81" s="306"/>
      <c r="J81" s="305" t="s">
        <v>50</v>
      </c>
      <c r="K81" s="306"/>
      <c r="L81" s="305" t="s">
        <v>293</v>
      </c>
      <c r="M81" s="306"/>
      <c r="N81" s="305" t="s">
        <v>51</v>
      </c>
      <c r="O81" s="306"/>
      <c r="P81" s="305" t="s">
        <v>52</v>
      </c>
      <c r="Q81" s="306"/>
      <c r="R81" s="305" t="s">
        <v>209</v>
      </c>
      <c r="S81" s="306"/>
      <c r="T81" s="305" t="s">
        <v>210</v>
      </c>
      <c r="U81" s="306"/>
      <c r="V81" s="305" t="s">
        <v>211</v>
      </c>
      <c r="W81" s="306"/>
      <c r="X81" s="305" t="s">
        <v>212</v>
      </c>
      <c r="Y81" s="306"/>
      <c r="Z81" s="214" t="s">
        <v>213</v>
      </c>
      <c r="AA81" s="214" t="s">
        <v>214</v>
      </c>
    </row>
    <row r="82" spans="1:27" ht="23.25" customHeight="1">
      <c r="A82" s="273"/>
      <c r="B82" s="215"/>
      <c r="C82" s="215"/>
      <c r="D82" s="216" t="s">
        <v>12</v>
      </c>
      <c r="E82" s="216" t="s">
        <v>11</v>
      </c>
      <c r="F82" s="216" t="s">
        <v>12</v>
      </c>
      <c r="G82" s="216" t="s">
        <v>11</v>
      </c>
      <c r="H82" s="216" t="s">
        <v>12</v>
      </c>
      <c r="I82" s="216" t="s">
        <v>11</v>
      </c>
      <c r="J82" s="216" t="s">
        <v>12</v>
      </c>
      <c r="K82" s="216" t="s">
        <v>11</v>
      </c>
      <c r="L82" s="216" t="s">
        <v>12</v>
      </c>
      <c r="M82" s="216" t="s">
        <v>11</v>
      </c>
      <c r="N82" s="216" t="s">
        <v>12</v>
      </c>
      <c r="O82" s="216" t="s">
        <v>11</v>
      </c>
      <c r="P82" s="216" t="s">
        <v>12</v>
      </c>
      <c r="Q82" s="216" t="s">
        <v>11</v>
      </c>
      <c r="R82" s="216" t="s">
        <v>12</v>
      </c>
      <c r="S82" s="216" t="s">
        <v>11</v>
      </c>
      <c r="T82" s="216" t="s">
        <v>12</v>
      </c>
      <c r="U82" s="216" t="s">
        <v>11</v>
      </c>
      <c r="V82" s="216" t="s">
        <v>12</v>
      </c>
      <c r="W82" s="216" t="s">
        <v>11</v>
      </c>
      <c r="X82" s="216" t="s">
        <v>12</v>
      </c>
      <c r="Y82" s="216" t="s">
        <v>11</v>
      </c>
      <c r="Z82" s="217"/>
      <c r="AA82" s="217"/>
    </row>
    <row r="83" spans="1:27" ht="45" customHeight="1">
      <c r="A83" s="209">
        <v>20</v>
      </c>
      <c r="B83" s="37" t="s">
        <v>278</v>
      </c>
      <c r="C83" s="37" t="s">
        <v>278</v>
      </c>
      <c r="D83" s="207"/>
      <c r="E83" s="207"/>
      <c r="F83" s="207"/>
      <c r="G83" s="207"/>
      <c r="H83" s="211"/>
      <c r="I83" s="211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>
        <v>1</v>
      </c>
      <c r="Y83" s="207">
        <v>1</v>
      </c>
      <c r="Z83" s="207">
        <v>1</v>
      </c>
      <c r="AA83" s="207" t="s">
        <v>217</v>
      </c>
    </row>
    <row r="84" spans="1:27" ht="23.25">
      <c r="A84" s="209">
        <v>21</v>
      </c>
      <c r="B84" s="37" t="s">
        <v>292</v>
      </c>
      <c r="C84" s="37" t="s">
        <v>292</v>
      </c>
      <c r="D84" s="207"/>
      <c r="E84" s="207"/>
      <c r="F84" s="207"/>
      <c r="G84" s="207"/>
      <c r="H84" s="211"/>
      <c r="I84" s="211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>
        <v>1</v>
      </c>
      <c r="Y84" s="207">
        <v>1</v>
      </c>
      <c r="Z84" s="207">
        <v>1</v>
      </c>
      <c r="AA84" s="207" t="s">
        <v>217</v>
      </c>
    </row>
    <row r="85" spans="1:27" ht="23.25">
      <c r="A85" s="340" t="s">
        <v>313</v>
      </c>
      <c r="B85" s="341"/>
      <c r="C85" s="342"/>
      <c r="D85" s="207">
        <f aca="true" t="shared" si="9" ref="D85:AA85">SUM(D54:D84)</f>
        <v>0</v>
      </c>
      <c r="E85" s="207">
        <f t="shared" si="9"/>
        <v>53</v>
      </c>
      <c r="F85" s="207">
        <f t="shared" si="9"/>
        <v>0</v>
      </c>
      <c r="G85" s="207">
        <f t="shared" si="9"/>
        <v>0</v>
      </c>
      <c r="H85" s="207">
        <f t="shared" si="9"/>
        <v>0</v>
      </c>
      <c r="I85" s="207">
        <f t="shared" si="9"/>
        <v>2</v>
      </c>
      <c r="J85" s="207">
        <f t="shared" si="9"/>
        <v>0</v>
      </c>
      <c r="K85" s="207">
        <f t="shared" si="9"/>
        <v>5</v>
      </c>
      <c r="L85" s="207">
        <f t="shared" si="9"/>
        <v>0</v>
      </c>
      <c r="M85" s="207">
        <f t="shared" si="9"/>
        <v>0</v>
      </c>
      <c r="N85" s="207">
        <f t="shared" si="9"/>
        <v>0</v>
      </c>
      <c r="O85" s="207">
        <f t="shared" si="9"/>
        <v>27</v>
      </c>
      <c r="P85" s="207">
        <f t="shared" si="9"/>
        <v>1</v>
      </c>
      <c r="Q85" s="207">
        <f t="shared" si="9"/>
        <v>53</v>
      </c>
      <c r="R85" s="207">
        <f t="shared" si="9"/>
        <v>5</v>
      </c>
      <c r="S85" s="207">
        <f t="shared" si="9"/>
        <v>504</v>
      </c>
      <c r="T85" s="207">
        <f t="shared" si="9"/>
        <v>0</v>
      </c>
      <c r="U85" s="207">
        <f t="shared" si="9"/>
        <v>0</v>
      </c>
      <c r="V85" s="207">
        <f t="shared" si="9"/>
        <v>0</v>
      </c>
      <c r="W85" s="207">
        <f t="shared" si="9"/>
        <v>0</v>
      </c>
      <c r="X85" s="207">
        <f t="shared" si="9"/>
        <v>4</v>
      </c>
      <c r="Y85" s="207">
        <f t="shared" si="9"/>
        <v>4</v>
      </c>
      <c r="Z85" s="207">
        <f t="shared" si="9"/>
        <v>120</v>
      </c>
      <c r="AA85" s="207">
        <f t="shared" si="9"/>
        <v>22</v>
      </c>
    </row>
    <row r="86" spans="1:27" ht="26.25">
      <c r="A86" s="333" t="s">
        <v>53</v>
      </c>
      <c r="B86" s="334"/>
      <c r="C86" s="334"/>
      <c r="D86" s="256">
        <f aca="true" t="shared" si="10" ref="D86:AA86">SUM(D12,D15,D30,D39,D50,D53,D85)</f>
        <v>0</v>
      </c>
      <c r="E86" s="256">
        <f t="shared" si="10"/>
        <v>66</v>
      </c>
      <c r="F86" s="256">
        <f t="shared" si="10"/>
        <v>2</v>
      </c>
      <c r="G86" s="256">
        <f t="shared" si="10"/>
        <v>2</v>
      </c>
      <c r="H86" s="256">
        <f t="shared" si="10"/>
        <v>5</v>
      </c>
      <c r="I86" s="256">
        <f t="shared" si="10"/>
        <v>2021</v>
      </c>
      <c r="J86" s="256">
        <f t="shared" si="10"/>
        <v>0</v>
      </c>
      <c r="K86" s="256">
        <f t="shared" si="10"/>
        <v>5</v>
      </c>
      <c r="L86" s="256">
        <f t="shared" si="10"/>
        <v>0</v>
      </c>
      <c r="M86" s="256">
        <f t="shared" si="10"/>
        <v>528</v>
      </c>
      <c r="N86" s="256">
        <f t="shared" si="10"/>
        <v>0</v>
      </c>
      <c r="O86" s="256">
        <f t="shared" si="10"/>
        <v>62</v>
      </c>
      <c r="P86" s="256">
        <f t="shared" si="10"/>
        <v>4</v>
      </c>
      <c r="Q86" s="256">
        <f t="shared" si="10"/>
        <v>59</v>
      </c>
      <c r="R86" s="256">
        <f t="shared" si="10"/>
        <v>19</v>
      </c>
      <c r="S86" s="256">
        <f t="shared" si="10"/>
        <v>607</v>
      </c>
      <c r="T86" s="256">
        <f t="shared" si="10"/>
        <v>0</v>
      </c>
      <c r="U86" s="256">
        <f t="shared" si="10"/>
        <v>330</v>
      </c>
      <c r="V86" s="256">
        <f t="shared" si="10"/>
        <v>0</v>
      </c>
      <c r="W86" s="256">
        <f t="shared" si="10"/>
        <v>0</v>
      </c>
      <c r="X86" s="256">
        <f t="shared" si="10"/>
        <v>4</v>
      </c>
      <c r="Y86" s="256">
        <f t="shared" si="10"/>
        <v>4</v>
      </c>
      <c r="Z86" s="256">
        <f t="shared" si="10"/>
        <v>3050</v>
      </c>
      <c r="AA86" s="256">
        <f t="shared" si="10"/>
        <v>395</v>
      </c>
    </row>
    <row r="87" spans="1:27" ht="26.25">
      <c r="A87" s="330" t="s">
        <v>45</v>
      </c>
      <c r="B87" s="331"/>
      <c r="C87" s="332"/>
      <c r="D87" s="175"/>
      <c r="E87" s="175"/>
      <c r="F87" s="336">
        <f>SUM(E86,G86,I86,K86,M86,O86,Q86,S86,U86,W86,Y86)</f>
        <v>3684</v>
      </c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174"/>
      <c r="Z87" s="173"/>
      <c r="AA87" s="111"/>
    </row>
    <row r="88" spans="1:27" ht="23.25">
      <c r="A88" s="71" t="s">
        <v>162</v>
      </c>
      <c r="B88" s="83"/>
      <c r="C88" s="294" t="s">
        <v>163</v>
      </c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5"/>
    </row>
    <row r="89" spans="1:27" ht="26.25" customHeight="1">
      <c r="A89" s="102" t="s">
        <v>323</v>
      </c>
      <c r="B89" s="132"/>
      <c r="C89" s="132"/>
      <c r="D89" s="132"/>
      <c r="E89" s="132"/>
      <c r="F89" s="132"/>
      <c r="G89" s="132"/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09"/>
      <c r="U89" s="509"/>
      <c r="V89" s="509"/>
      <c r="W89" s="509"/>
      <c r="X89" s="509"/>
      <c r="Y89" s="509"/>
      <c r="Z89" s="509"/>
      <c r="AA89" s="510"/>
    </row>
    <row r="90" spans="1:27" ht="26.25" customHeight="1">
      <c r="A90" s="147" t="s">
        <v>324</v>
      </c>
      <c r="B90" s="148" t="s">
        <v>325</v>
      </c>
      <c r="C90" s="148"/>
      <c r="D90" s="148"/>
      <c r="E90" s="148"/>
      <c r="F90" s="148"/>
      <c r="G90" s="148"/>
      <c r="H90" s="508"/>
      <c r="I90" s="508"/>
      <c r="J90" s="508"/>
      <c r="K90" s="508"/>
      <c r="L90" s="508"/>
      <c r="M90" s="508"/>
      <c r="N90" s="508"/>
      <c r="O90" s="508"/>
      <c r="P90" s="508"/>
      <c r="Q90" s="508"/>
      <c r="R90" s="508"/>
      <c r="S90" s="508"/>
      <c r="T90" s="508"/>
      <c r="U90" s="508"/>
      <c r="V90" s="508"/>
      <c r="W90" s="508"/>
      <c r="X90" s="508"/>
      <c r="Y90" s="508"/>
      <c r="Z90" s="508"/>
      <c r="AA90" s="511"/>
    </row>
    <row r="91" spans="1:27" ht="26.25" customHeight="1">
      <c r="A91" s="147"/>
      <c r="B91" s="148" t="s">
        <v>326</v>
      </c>
      <c r="C91" s="148"/>
      <c r="D91" s="148"/>
      <c r="E91" s="148"/>
      <c r="F91" s="148"/>
      <c r="G91" s="14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8"/>
      <c r="S91" s="508"/>
      <c r="T91" s="508"/>
      <c r="U91" s="508"/>
      <c r="V91" s="508"/>
      <c r="W91" s="508"/>
      <c r="X91" s="508"/>
      <c r="Y91" s="508"/>
      <c r="Z91" s="508"/>
      <c r="AA91" s="511"/>
    </row>
    <row r="92" spans="1:27" ht="26.25" customHeight="1">
      <c r="A92" s="147"/>
      <c r="B92" s="148" t="s">
        <v>327</v>
      </c>
      <c r="C92" s="148"/>
      <c r="D92" s="148"/>
      <c r="E92" s="148"/>
      <c r="F92" s="148"/>
      <c r="G92" s="148"/>
      <c r="H92" s="508"/>
      <c r="I92" s="508"/>
      <c r="J92" s="508"/>
      <c r="K92" s="508"/>
      <c r="L92" s="508"/>
      <c r="M92" s="508"/>
      <c r="N92" s="508"/>
      <c r="O92" s="508"/>
      <c r="P92" s="508"/>
      <c r="Q92" s="508"/>
      <c r="R92" s="508"/>
      <c r="S92" s="508"/>
      <c r="T92" s="508"/>
      <c r="U92" s="508"/>
      <c r="V92" s="508"/>
      <c r="W92" s="508"/>
      <c r="X92" s="508"/>
      <c r="Y92" s="508"/>
      <c r="Z92" s="508"/>
      <c r="AA92" s="511"/>
    </row>
    <row r="93" spans="1:27" ht="26.25" customHeight="1">
      <c r="A93" s="268"/>
      <c r="B93" s="269" t="s">
        <v>328</v>
      </c>
      <c r="C93" s="269"/>
      <c r="D93" s="269"/>
      <c r="E93" s="269"/>
      <c r="F93" s="269"/>
      <c r="G93" s="269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2"/>
      <c r="W93" s="512"/>
      <c r="X93" s="512"/>
      <c r="Y93" s="512"/>
      <c r="Z93" s="512"/>
      <c r="AA93" s="513"/>
    </row>
    <row r="94" spans="1:27" ht="23.25">
      <c r="A94" s="2" t="s">
        <v>27</v>
      </c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329" t="s">
        <v>22</v>
      </c>
      <c r="U94" s="329"/>
      <c r="V94" s="329"/>
      <c r="W94" s="329"/>
      <c r="X94" s="329"/>
      <c r="Y94" s="329"/>
      <c r="Z94" s="329"/>
      <c r="AA94" s="329"/>
    </row>
    <row r="95" spans="1:27" ht="23.25">
      <c r="A95" s="335" t="s">
        <v>21</v>
      </c>
      <c r="B95" s="335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329" t="s">
        <v>93</v>
      </c>
      <c r="W95" s="329"/>
      <c r="X95" s="329"/>
      <c r="Y95" s="329"/>
      <c r="Z95" s="329"/>
      <c r="AA95" s="329"/>
    </row>
    <row r="96" spans="1:27" ht="23.25">
      <c r="A96" s="2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23.25">
      <c r="A97" s="1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23.25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23.25">
      <c r="A99" s="6"/>
      <c r="B99" s="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mergeCells count="106">
    <mergeCell ref="V81:W81"/>
    <mergeCell ref="X81:Y81"/>
    <mergeCell ref="V78:AA78"/>
    <mergeCell ref="A80:A82"/>
    <mergeCell ref="B80:B81"/>
    <mergeCell ref="C80:C81"/>
    <mergeCell ref="D80:Y80"/>
    <mergeCell ref="Z80:AA80"/>
    <mergeCell ref="D81:E81"/>
    <mergeCell ref="F81:G81"/>
    <mergeCell ref="A50:C50"/>
    <mergeCell ref="A53:C53"/>
    <mergeCell ref="A60:T60"/>
    <mergeCell ref="L63:M63"/>
    <mergeCell ref="N63:O63"/>
    <mergeCell ref="P63:Q63"/>
    <mergeCell ref="R63:S63"/>
    <mergeCell ref="T63:U63"/>
    <mergeCell ref="H63:I63"/>
    <mergeCell ref="J63:K63"/>
    <mergeCell ref="A85:C85"/>
    <mergeCell ref="A78:T78"/>
    <mergeCell ref="L81:M81"/>
    <mergeCell ref="N81:O81"/>
    <mergeCell ref="P81:Q81"/>
    <mergeCell ref="R81:S81"/>
    <mergeCell ref="T81:U81"/>
    <mergeCell ref="H81:I81"/>
    <mergeCell ref="J81:K81"/>
    <mergeCell ref="A12:C12"/>
    <mergeCell ref="A15:C15"/>
    <mergeCell ref="A30:C30"/>
    <mergeCell ref="A39:C39"/>
    <mergeCell ref="A22:T22"/>
    <mergeCell ref="L25:M25"/>
    <mergeCell ref="N25:O25"/>
    <mergeCell ref="P25:Q25"/>
    <mergeCell ref="R25:S25"/>
    <mergeCell ref="T25:U25"/>
    <mergeCell ref="A5:A7"/>
    <mergeCell ref="R6:S6"/>
    <mergeCell ref="T6:U6"/>
    <mergeCell ref="V6:W6"/>
    <mergeCell ref="C5:C6"/>
    <mergeCell ref="B5:B6"/>
    <mergeCell ref="D6:E6"/>
    <mergeCell ref="Z5:AA5"/>
    <mergeCell ref="F6:G6"/>
    <mergeCell ref="H6:I6"/>
    <mergeCell ref="J6:K6"/>
    <mergeCell ref="N6:O6"/>
    <mergeCell ref="P6:Q6"/>
    <mergeCell ref="L6:M6"/>
    <mergeCell ref="D5:Y5"/>
    <mergeCell ref="X6:Y6"/>
    <mergeCell ref="V95:AA95"/>
    <mergeCell ref="A87:C87"/>
    <mergeCell ref="A86:C86"/>
    <mergeCell ref="C88:AA88"/>
    <mergeCell ref="A95:B95"/>
    <mergeCell ref="F87:X87"/>
    <mergeCell ref="T94:AA94"/>
    <mergeCell ref="V1:AA1"/>
    <mergeCell ref="A1:T1"/>
    <mergeCell ref="A3:AA3"/>
    <mergeCell ref="T4:AA4"/>
    <mergeCell ref="V22:AA22"/>
    <mergeCell ref="A24:A26"/>
    <mergeCell ref="B24:B25"/>
    <mergeCell ref="C24:C25"/>
    <mergeCell ref="D24:Y24"/>
    <mergeCell ref="Z24:AA24"/>
    <mergeCell ref="D25:E25"/>
    <mergeCell ref="F25:G25"/>
    <mergeCell ref="H25:I25"/>
    <mergeCell ref="J25:K25"/>
    <mergeCell ref="V25:W25"/>
    <mergeCell ref="X25:Y25"/>
    <mergeCell ref="A42:T42"/>
    <mergeCell ref="V42:AA42"/>
    <mergeCell ref="A44:A46"/>
    <mergeCell ref="B44:B45"/>
    <mergeCell ref="C44:C45"/>
    <mergeCell ref="D44:Y44"/>
    <mergeCell ref="V45:W45"/>
    <mergeCell ref="X45:Y45"/>
    <mergeCell ref="Z44:AA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63:W63"/>
    <mergeCell ref="X63:Y63"/>
    <mergeCell ref="V60:AA60"/>
    <mergeCell ref="A62:A64"/>
    <mergeCell ref="B62:B63"/>
    <mergeCell ref="C62:C63"/>
    <mergeCell ref="D62:Y62"/>
    <mergeCell ref="Z62:AA62"/>
    <mergeCell ref="D63:E63"/>
    <mergeCell ref="F63:G63"/>
  </mergeCells>
  <printOptions/>
  <pageMargins left="0.6299212598425197" right="0.5511811023622047" top="1.3779527559055118" bottom="0.984251968503937" header="0.5118110236220472" footer="0.31496062992125984"/>
  <pageSetup horizontalDpi="600" verticalDpi="600" orientation="landscape" paperSize="9" scale="61" r:id="rId1"/>
  <headerFooter alignWithMargins="0">
    <oddFooter>&amp;Cหน้า 3-&amp;P</oddFooter>
  </headerFooter>
  <rowBreaks count="3" manualBreakCount="3">
    <brk id="41" max="26" man="1"/>
    <brk id="59" max="26" man="1"/>
    <brk id="7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80" zoomScaleNormal="75" zoomScaleSheetLayoutView="80" workbookViewId="0" topLeftCell="B7">
      <selection activeCell="C7" sqref="C7:E7"/>
    </sheetView>
  </sheetViews>
  <sheetFormatPr defaultColWidth="9.140625" defaultRowHeight="21.75"/>
  <cols>
    <col min="1" max="1" width="64.28125" style="5" customWidth="1"/>
    <col min="2" max="2" width="11.28125" style="5" customWidth="1"/>
    <col min="3" max="3" width="7.421875" style="5" customWidth="1"/>
    <col min="4" max="4" width="1.28515625" style="5" customWidth="1"/>
    <col min="5" max="5" width="5.7109375" style="5" customWidth="1"/>
    <col min="6" max="6" width="11.28125" style="5" customWidth="1"/>
    <col min="7" max="7" width="7.421875" style="5" customWidth="1"/>
    <col min="8" max="8" width="1.28515625" style="5" customWidth="1"/>
    <col min="9" max="9" width="5.7109375" style="5" customWidth="1"/>
    <col min="10" max="10" width="10.140625" style="5" customWidth="1"/>
    <col min="11" max="11" width="7.7109375" style="5" customWidth="1"/>
    <col min="12" max="12" width="1.1484375" style="5" customWidth="1"/>
    <col min="13" max="13" width="4.28125" style="5" customWidth="1"/>
    <col min="14" max="14" width="9.8515625" style="5" customWidth="1"/>
    <col min="15" max="15" width="7.7109375" style="5" customWidth="1"/>
    <col min="16" max="16" width="1.1484375" style="5" customWidth="1"/>
    <col min="17" max="17" width="4.28125" style="5" customWidth="1"/>
    <col min="18" max="18" width="23.421875" style="5" customWidth="1"/>
    <col min="19" max="16384" width="9.140625" style="5" customWidth="1"/>
  </cols>
  <sheetData>
    <row r="1" spans="1:18" ht="26.25">
      <c r="A1" s="325" t="s">
        <v>158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53" t="s">
        <v>166</v>
      </c>
      <c r="P1" s="353"/>
      <c r="Q1" s="353"/>
      <c r="R1" s="353"/>
    </row>
    <row r="2" spans="1:18" s="2" customFormat="1" ht="26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6"/>
    </row>
    <row r="3" spans="1:18" s="70" customFormat="1" ht="54.75" customHeight="1">
      <c r="A3" s="344" t="s">
        <v>322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6"/>
    </row>
    <row r="4" spans="1:18" s="70" customFormat="1" ht="26.25" customHeight="1">
      <c r="A4" s="349" t="s">
        <v>130</v>
      </c>
      <c r="B4" s="349"/>
      <c r="C4" s="349"/>
      <c r="D4" s="349"/>
      <c r="E4" s="349"/>
      <c r="F4" s="349"/>
      <c r="G4" s="349"/>
      <c r="H4" s="349"/>
      <c r="I4" s="349"/>
      <c r="J4" s="279"/>
      <c r="K4" s="279"/>
      <c r="L4" s="279"/>
      <c r="M4" s="279"/>
      <c r="N4" s="279"/>
      <c r="O4" s="279"/>
      <c r="P4" s="279"/>
      <c r="Q4" s="279"/>
      <c r="R4" s="279"/>
    </row>
    <row r="5" spans="1:18" s="70" customFormat="1" ht="23.25" customHeight="1">
      <c r="A5" s="150" t="s">
        <v>160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354" t="s">
        <v>165</v>
      </c>
      <c r="O5" s="354"/>
      <c r="P5" s="354"/>
      <c r="Q5" s="354"/>
      <c r="R5" s="355"/>
    </row>
    <row r="6" spans="1:18" ht="23.25" customHeight="1">
      <c r="A6" s="347" t="s">
        <v>136</v>
      </c>
      <c r="B6" s="282" t="s">
        <v>319</v>
      </c>
      <c r="C6" s="352"/>
      <c r="D6" s="352"/>
      <c r="E6" s="352"/>
      <c r="F6" s="282" t="s">
        <v>73</v>
      </c>
      <c r="G6" s="352"/>
      <c r="H6" s="352"/>
      <c r="I6" s="352"/>
      <c r="J6" s="356" t="s">
        <v>74</v>
      </c>
      <c r="K6" s="357"/>
      <c r="L6" s="357"/>
      <c r="M6" s="357"/>
      <c r="N6" s="356" t="s">
        <v>53</v>
      </c>
      <c r="O6" s="357"/>
      <c r="P6" s="357"/>
      <c r="Q6" s="358"/>
      <c r="R6" s="285" t="s">
        <v>0</v>
      </c>
    </row>
    <row r="7" spans="1:18" ht="23.25" customHeight="1">
      <c r="A7" s="348"/>
      <c r="B7" s="143" t="s">
        <v>1</v>
      </c>
      <c r="C7" s="350" t="s">
        <v>89</v>
      </c>
      <c r="D7" s="351"/>
      <c r="E7" s="351"/>
      <c r="F7" s="143" t="s">
        <v>1</v>
      </c>
      <c r="G7" s="350" t="s">
        <v>89</v>
      </c>
      <c r="H7" s="351"/>
      <c r="I7" s="351"/>
      <c r="J7" s="143" t="s">
        <v>1</v>
      </c>
      <c r="K7" s="350" t="s">
        <v>89</v>
      </c>
      <c r="L7" s="351"/>
      <c r="M7" s="351"/>
      <c r="N7" s="143" t="s">
        <v>1</v>
      </c>
      <c r="O7" s="350" t="s">
        <v>89</v>
      </c>
      <c r="P7" s="351"/>
      <c r="Q7" s="351"/>
      <c r="R7" s="286"/>
    </row>
    <row r="8" spans="1:18" ht="25.5" customHeight="1">
      <c r="A8" s="127" t="s">
        <v>137</v>
      </c>
      <c r="B8" s="122"/>
      <c r="C8" s="57">
        <f>(B8/'[1]6.2นศ.ต่ออาจารย์'!$K$16)*10</f>
        <v>0</v>
      </c>
      <c r="D8" s="45" t="s">
        <v>17</v>
      </c>
      <c r="E8" s="47">
        <v>10</v>
      </c>
      <c r="F8" s="122"/>
      <c r="G8" s="57">
        <f>(F8/'[1]6.2นศ.ต่ออาจารย์'!$K$16)*10</f>
        <v>0</v>
      </c>
      <c r="H8" s="45" t="s">
        <v>17</v>
      </c>
      <c r="I8" s="47">
        <v>10</v>
      </c>
      <c r="J8" s="123"/>
      <c r="K8" s="57">
        <f>(J8/'[1]6.2นศ.ต่ออาจารย์'!$K$16)*10</f>
        <v>0</v>
      </c>
      <c r="L8" s="45" t="s">
        <v>17</v>
      </c>
      <c r="M8" s="47">
        <v>10</v>
      </c>
      <c r="N8" s="123"/>
      <c r="O8" s="57">
        <f>(N8/'[1]6.2นศ.ต่ออาจารย์'!$K$16)*10</f>
        <v>0</v>
      </c>
      <c r="P8" s="45" t="s">
        <v>17</v>
      </c>
      <c r="Q8" s="46">
        <v>10</v>
      </c>
      <c r="R8" s="124"/>
    </row>
    <row r="9" spans="1:18" ht="25.5" customHeight="1">
      <c r="A9" s="141" t="s">
        <v>87</v>
      </c>
      <c r="B9" s="142"/>
      <c r="C9" s="58">
        <f>(B9/'[1]6.2นศ.ต่ออาจารย์'!$K$16)*10</f>
        <v>0</v>
      </c>
      <c r="D9" s="48" t="s">
        <v>17</v>
      </c>
      <c r="E9" s="50">
        <v>10</v>
      </c>
      <c r="F9" s="142"/>
      <c r="G9" s="58">
        <f>(F9/'[1]6.2นศ.ต่ออาจารย์'!$K$16)*10</f>
        <v>0</v>
      </c>
      <c r="H9" s="48" t="s">
        <v>17</v>
      </c>
      <c r="I9" s="50">
        <v>10</v>
      </c>
      <c r="J9" s="125"/>
      <c r="K9" s="58">
        <f>(J9/'[1]6.2นศ.ต่ออาจารย์'!$K$16)*10</f>
        <v>0</v>
      </c>
      <c r="L9" s="48" t="s">
        <v>17</v>
      </c>
      <c r="M9" s="50">
        <v>10</v>
      </c>
      <c r="N9" s="125"/>
      <c r="O9" s="58">
        <f>(N9/'[1]6.2นศ.ต่ออาจารย์'!$K$16)*10</f>
        <v>0</v>
      </c>
      <c r="P9" s="48" t="s">
        <v>17</v>
      </c>
      <c r="Q9" s="49">
        <v>10</v>
      </c>
      <c r="R9" s="126"/>
    </row>
    <row r="10" spans="1:18" ht="27" customHeight="1">
      <c r="A10" s="141" t="s">
        <v>88</v>
      </c>
      <c r="B10" s="117"/>
      <c r="C10" s="58">
        <f>(B10/'[1]6.2นศ.ต่ออาจารย์'!$K$16)*10</f>
        <v>0</v>
      </c>
      <c r="D10" s="118" t="s">
        <v>17</v>
      </c>
      <c r="E10" s="120">
        <v>10</v>
      </c>
      <c r="F10" s="117"/>
      <c r="G10" s="58">
        <f>(F10/'[1]6.2นศ.ต่ออาจารย์'!$K$16)*10</f>
        <v>0</v>
      </c>
      <c r="H10" s="118" t="s">
        <v>17</v>
      </c>
      <c r="I10" s="120">
        <v>10</v>
      </c>
      <c r="J10" s="121"/>
      <c r="K10" s="58">
        <f>(J10/'[1]6.2นศ.ต่ออาจารย์'!$K$16)*10</f>
        <v>0</v>
      </c>
      <c r="L10" s="118" t="s">
        <v>17</v>
      </c>
      <c r="M10" s="120">
        <v>10</v>
      </c>
      <c r="N10" s="121"/>
      <c r="O10" s="58">
        <f>(N10/'[1]6.2นศ.ต่ออาจารย์'!$K$16)*10</f>
        <v>0</v>
      </c>
      <c r="P10" s="118" t="s">
        <v>17</v>
      </c>
      <c r="Q10" s="119">
        <v>10</v>
      </c>
      <c r="R10" s="41"/>
    </row>
    <row r="11" spans="1:18" ht="23.25" customHeight="1">
      <c r="A11" s="141" t="s">
        <v>138</v>
      </c>
      <c r="B11" s="39"/>
      <c r="C11" s="58">
        <f>(B11/'[1]6.2นศ.ต่ออาจารย์'!$K$16)*10</f>
        <v>0</v>
      </c>
      <c r="D11" s="48" t="s">
        <v>17</v>
      </c>
      <c r="E11" s="187">
        <v>10</v>
      </c>
      <c r="F11" s="39"/>
      <c r="G11" s="58">
        <f>(F11/'[1]6.2นศ.ต่ออาจารย์'!$K$16)*10</f>
        <v>0</v>
      </c>
      <c r="H11" s="48" t="s">
        <v>17</v>
      </c>
      <c r="I11" s="187">
        <v>10</v>
      </c>
      <c r="J11" s="188"/>
      <c r="K11" s="58">
        <f>(J11/'[1]6.2นศ.ต่ออาจารย์'!$K$16)*10</f>
        <v>0</v>
      </c>
      <c r="L11" s="189" t="s">
        <v>17</v>
      </c>
      <c r="M11" s="187">
        <v>10</v>
      </c>
      <c r="N11" s="188"/>
      <c r="O11" s="58">
        <f>(N11/'[1]6.2นศ.ต่ออาจารย์'!$K$16)*10</f>
        <v>0</v>
      </c>
      <c r="P11" s="189" t="s">
        <v>17</v>
      </c>
      <c r="Q11" s="190">
        <v>10</v>
      </c>
      <c r="R11" s="191"/>
    </row>
    <row r="12" spans="1:18" s="2" customFormat="1" ht="26.25">
      <c r="A12" s="42" t="s">
        <v>16</v>
      </c>
      <c r="B12" s="43">
        <f>SUM(B10:B11)</f>
        <v>0</v>
      </c>
      <c r="C12" s="60">
        <f>(B12/'[1]6.2นศ.ต่ออาจารย์'!$K$16)*10</f>
        <v>0</v>
      </c>
      <c r="D12" s="44" t="s">
        <v>17</v>
      </c>
      <c r="E12" s="192">
        <v>10</v>
      </c>
      <c r="F12" s="43">
        <f>SUM(F10:F11)</f>
        <v>0</v>
      </c>
      <c r="G12" s="60">
        <f>(F12/'[1]6.2นศ.ต่ออาจารย์'!$K$16)*10</f>
        <v>0</v>
      </c>
      <c r="H12" s="44" t="s">
        <v>17</v>
      </c>
      <c r="I12" s="192">
        <v>10</v>
      </c>
      <c r="J12" s="193">
        <f>SUM(J10:J11)</f>
        <v>0</v>
      </c>
      <c r="K12" s="60">
        <f>(J12/'[1]6.2นศ.ต่ออาจารย์'!$K$16)*10</f>
        <v>0</v>
      </c>
      <c r="L12" s="194" t="s">
        <v>17</v>
      </c>
      <c r="M12" s="192">
        <v>10</v>
      </c>
      <c r="N12" s="193">
        <f>SUM(N10:N11)</f>
        <v>0</v>
      </c>
      <c r="O12" s="60">
        <f>(N12/'[1]6.2นศ.ต่ออาจารย์'!$K$16)*10</f>
        <v>0</v>
      </c>
      <c r="P12" s="194" t="s">
        <v>17</v>
      </c>
      <c r="Q12" s="192">
        <v>10</v>
      </c>
      <c r="R12" s="42"/>
    </row>
    <row r="13" spans="1:18" s="72" customFormat="1" ht="23.25">
      <c r="A13" s="365" t="s">
        <v>167</v>
      </c>
      <c r="B13" s="366"/>
      <c r="C13" s="366"/>
      <c r="D13" s="366"/>
      <c r="E13" s="366"/>
      <c r="F13" s="363"/>
      <c r="G13" s="363"/>
      <c r="H13" s="363"/>
      <c r="I13" s="363"/>
      <c r="J13" s="112"/>
      <c r="K13" s="112"/>
      <c r="L13" s="112"/>
      <c r="M13" s="112"/>
      <c r="N13" s="294" t="s">
        <v>168</v>
      </c>
      <c r="O13" s="363"/>
      <c r="P13" s="363"/>
      <c r="Q13" s="363"/>
      <c r="R13" s="364"/>
    </row>
    <row r="14" spans="1:18" s="72" customFormat="1" ht="75" customHeight="1">
      <c r="A14" s="360" t="s">
        <v>155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2"/>
    </row>
    <row r="15" spans="1:18" s="70" customFormat="1" ht="46.5" customHeight="1">
      <c r="A15" s="316" t="s">
        <v>91</v>
      </c>
      <c r="B15" s="317"/>
      <c r="C15" s="317"/>
      <c r="D15" s="317"/>
      <c r="E15" s="317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3"/>
    </row>
    <row r="16" spans="1:18" ht="23.25">
      <c r="A16" s="147" t="s">
        <v>92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</row>
    <row r="17" spans="1:18" ht="23.25">
      <c r="A17" s="301" t="s">
        <v>139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3"/>
    </row>
    <row r="18" spans="1:18" ht="23.25">
      <c r="A18" s="5" t="s">
        <v>26</v>
      </c>
      <c r="N18" s="343" t="s">
        <v>94</v>
      </c>
      <c r="O18" s="343"/>
      <c r="P18" s="343"/>
      <c r="Q18" s="343"/>
      <c r="R18" s="343"/>
    </row>
    <row r="19" spans="1:18" ht="23.25">
      <c r="A19" s="5" t="s">
        <v>40</v>
      </c>
      <c r="N19" s="310" t="s">
        <v>95</v>
      </c>
      <c r="O19" s="310"/>
      <c r="P19" s="310"/>
      <c r="Q19" s="310"/>
      <c r="R19" s="310"/>
    </row>
    <row r="20" ht="23.25">
      <c r="A20" s="5" t="s">
        <v>41</v>
      </c>
    </row>
    <row r="21" spans="1:6" ht="23.25">
      <c r="A21" s="359" t="s">
        <v>42</v>
      </c>
      <c r="B21" s="359"/>
      <c r="C21" s="359"/>
      <c r="D21" s="359"/>
      <c r="E21" s="359"/>
      <c r="F21" s="359"/>
    </row>
  </sheetData>
  <mergeCells count="23">
    <mergeCell ref="A21:F21"/>
    <mergeCell ref="K7:M7"/>
    <mergeCell ref="A15:R15"/>
    <mergeCell ref="A14:R14"/>
    <mergeCell ref="C7:E7"/>
    <mergeCell ref="N13:R13"/>
    <mergeCell ref="A13:I13"/>
    <mergeCell ref="R6:R7"/>
    <mergeCell ref="O1:R1"/>
    <mergeCell ref="A1:N1"/>
    <mergeCell ref="N5:R5"/>
    <mergeCell ref="J6:M6"/>
    <mergeCell ref="N6:Q6"/>
    <mergeCell ref="N19:R19"/>
    <mergeCell ref="N18:R18"/>
    <mergeCell ref="A17:R17"/>
    <mergeCell ref="A3:R3"/>
    <mergeCell ref="A6:A7"/>
    <mergeCell ref="A4:R4"/>
    <mergeCell ref="O7:Q7"/>
    <mergeCell ref="B6:E6"/>
    <mergeCell ref="G7:I7"/>
    <mergeCell ref="F6:I6"/>
  </mergeCells>
  <printOptions/>
  <pageMargins left="0.6299212598425197" right="0.35433070866141736" top="0.7874015748031497" bottom="0.984251968503937" header="0.5118110236220472" footer="0.31496062992125984"/>
  <pageSetup horizontalDpi="600" verticalDpi="600" orientation="landscape" paperSize="9" scale="80" r:id="rId2"/>
  <headerFooter alignWithMargins="0">
    <oddFooter>&amp;Cหน้า 3-&amp;P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="70" zoomScaleNormal="75" zoomScaleSheetLayoutView="70" workbookViewId="0" topLeftCell="A4">
      <selection activeCell="A17" sqref="A17:D17"/>
    </sheetView>
  </sheetViews>
  <sheetFormatPr defaultColWidth="9.140625" defaultRowHeight="21.75"/>
  <cols>
    <col min="1" max="1" width="4.7109375" style="13" customWidth="1"/>
    <col min="2" max="2" width="24.28125" style="12" customWidth="1"/>
    <col min="3" max="3" width="54.8515625" style="5" customWidth="1"/>
    <col min="4" max="4" width="23.7109375" style="5" customWidth="1"/>
    <col min="5" max="5" width="4.8515625" style="5" customWidth="1"/>
    <col min="6" max="6" width="6.28125" style="5" customWidth="1"/>
    <col min="7" max="7" width="6.140625" style="5" customWidth="1"/>
    <col min="8" max="8" width="6.00390625" style="5" customWidth="1"/>
    <col min="9" max="9" width="6.7109375" style="5" customWidth="1"/>
    <col min="10" max="10" width="14.00390625" style="5" customWidth="1"/>
    <col min="11" max="11" width="35.421875" style="5" customWidth="1"/>
    <col min="12" max="16384" width="19.140625" style="5" customWidth="1"/>
  </cols>
  <sheetData>
    <row r="1" spans="1:11" ht="26.25">
      <c r="A1" s="384" t="s">
        <v>158</v>
      </c>
      <c r="B1" s="384"/>
      <c r="C1" s="384"/>
      <c r="D1" s="384"/>
      <c r="E1" s="384"/>
      <c r="F1" s="384"/>
      <c r="G1" s="384"/>
      <c r="H1" s="384"/>
      <c r="I1" s="384"/>
      <c r="J1" s="296" t="s">
        <v>169</v>
      </c>
      <c r="K1" s="296"/>
    </row>
    <row r="3" spans="1:11" s="70" customFormat="1" ht="36.75" customHeight="1">
      <c r="A3" s="393" t="s">
        <v>131</v>
      </c>
      <c r="B3" s="363"/>
      <c r="C3" s="363"/>
      <c r="D3" s="363"/>
      <c r="E3" s="363"/>
      <c r="F3" s="363"/>
      <c r="G3" s="363"/>
      <c r="H3" s="363"/>
      <c r="I3" s="363"/>
      <c r="J3" s="363"/>
      <c r="K3" s="364"/>
    </row>
    <row r="4" spans="1:19" s="70" customFormat="1" ht="27" customHeight="1">
      <c r="A4" s="371" t="s">
        <v>160</v>
      </c>
      <c r="B4" s="372"/>
      <c r="C4" s="372"/>
      <c r="D4" s="372"/>
      <c r="E4" s="294" t="s">
        <v>165</v>
      </c>
      <c r="F4" s="369"/>
      <c r="G4" s="369"/>
      <c r="H4" s="369"/>
      <c r="I4" s="369"/>
      <c r="J4" s="369"/>
      <c r="K4" s="370"/>
      <c r="L4" s="73"/>
      <c r="M4" s="73"/>
      <c r="N4" s="73"/>
      <c r="O4" s="73"/>
      <c r="P4" s="73"/>
      <c r="Q4" s="73"/>
      <c r="R4" s="72"/>
      <c r="S4" s="72"/>
    </row>
    <row r="5" spans="1:19" s="75" customFormat="1" ht="42.75" customHeight="1">
      <c r="A5" s="395" t="s">
        <v>30</v>
      </c>
      <c r="B5" s="396"/>
      <c r="C5" s="373" t="s">
        <v>20</v>
      </c>
      <c r="D5" s="373" t="s">
        <v>32</v>
      </c>
      <c r="E5" s="388" t="s">
        <v>2</v>
      </c>
      <c r="F5" s="389"/>
      <c r="G5" s="388" t="s">
        <v>10</v>
      </c>
      <c r="H5" s="394"/>
      <c r="I5" s="394"/>
      <c r="J5" s="389"/>
      <c r="K5" s="373" t="s">
        <v>0</v>
      </c>
      <c r="L5" s="74"/>
      <c r="M5" s="74"/>
      <c r="N5" s="74"/>
      <c r="O5" s="74"/>
      <c r="P5" s="74"/>
      <c r="Q5" s="74"/>
      <c r="R5" s="74"/>
      <c r="S5" s="74"/>
    </row>
    <row r="6" spans="1:11" s="76" customFormat="1" ht="90.75" customHeight="1">
      <c r="A6" s="391" t="s">
        <v>31</v>
      </c>
      <c r="B6" s="392"/>
      <c r="C6" s="374"/>
      <c r="D6" s="390"/>
      <c r="E6" s="144" t="s">
        <v>96</v>
      </c>
      <c r="F6" s="144" t="s">
        <v>97</v>
      </c>
      <c r="G6" s="145" t="s">
        <v>98</v>
      </c>
      <c r="H6" s="145" t="s">
        <v>100</v>
      </c>
      <c r="I6" s="145" t="s">
        <v>101</v>
      </c>
      <c r="J6" s="145" t="s">
        <v>99</v>
      </c>
      <c r="K6" s="390"/>
    </row>
    <row r="7" spans="1:11" ht="27.75" customHeight="1">
      <c r="A7" s="32"/>
      <c r="B7" s="33"/>
      <c r="C7" s="34"/>
      <c r="D7" s="34"/>
      <c r="E7" s="32"/>
      <c r="F7" s="32"/>
      <c r="G7" s="32"/>
      <c r="H7" s="32"/>
      <c r="I7" s="32"/>
      <c r="J7" s="32"/>
      <c r="K7" s="33"/>
    </row>
    <row r="8" spans="1:11" ht="24.75" customHeight="1">
      <c r="A8" s="30"/>
      <c r="B8" s="28"/>
      <c r="C8" s="29"/>
      <c r="D8" s="29"/>
      <c r="E8" s="30"/>
      <c r="F8" s="30"/>
      <c r="G8" s="30"/>
      <c r="H8" s="30"/>
      <c r="I8" s="30"/>
      <c r="J8" s="30"/>
      <c r="K8" s="28"/>
    </row>
    <row r="9" spans="1:11" ht="24" customHeight="1">
      <c r="A9" s="30"/>
      <c r="B9" s="28"/>
      <c r="C9" s="375" t="s">
        <v>182</v>
      </c>
      <c r="D9" s="376"/>
      <c r="E9" s="376"/>
      <c r="F9" s="377"/>
      <c r="G9" s="30"/>
      <c r="H9" s="30"/>
      <c r="I9" s="30"/>
      <c r="J9" s="30"/>
      <c r="K9" s="28"/>
    </row>
    <row r="10" spans="1:11" ht="24.75" customHeight="1">
      <c r="A10" s="30"/>
      <c r="B10" s="28"/>
      <c r="C10" s="378"/>
      <c r="D10" s="379"/>
      <c r="E10" s="379"/>
      <c r="F10" s="380"/>
      <c r="G10" s="30"/>
      <c r="H10" s="30"/>
      <c r="I10" s="30"/>
      <c r="J10" s="30"/>
      <c r="K10" s="28"/>
    </row>
    <row r="11" spans="1:11" ht="25.5" customHeight="1">
      <c r="A11" s="31"/>
      <c r="B11" s="28"/>
      <c r="C11" s="378"/>
      <c r="D11" s="379"/>
      <c r="E11" s="379"/>
      <c r="F11" s="380"/>
      <c r="G11" s="30"/>
      <c r="H11" s="30"/>
      <c r="I11" s="30"/>
      <c r="J11" s="30"/>
      <c r="K11" s="28"/>
    </row>
    <row r="12" spans="1:11" ht="23.25" customHeight="1">
      <c r="A12" s="30"/>
      <c r="B12" s="28"/>
      <c r="C12" s="378"/>
      <c r="D12" s="379"/>
      <c r="E12" s="379"/>
      <c r="F12" s="380"/>
      <c r="G12" s="30"/>
      <c r="H12" s="30"/>
      <c r="I12" s="30"/>
      <c r="J12" s="30"/>
      <c r="K12" s="28"/>
    </row>
    <row r="13" spans="1:11" ht="21" customHeight="1">
      <c r="A13" s="30"/>
      <c r="B13" s="28"/>
      <c r="C13" s="381"/>
      <c r="D13" s="382"/>
      <c r="E13" s="382"/>
      <c r="F13" s="383"/>
      <c r="G13" s="30"/>
      <c r="H13" s="30"/>
      <c r="I13" s="30"/>
      <c r="J13" s="30"/>
      <c r="K13" s="28"/>
    </row>
    <row r="14" spans="1:11" ht="28.5" customHeight="1">
      <c r="A14" s="30"/>
      <c r="B14" s="28"/>
      <c r="C14" s="29"/>
      <c r="D14" s="29"/>
      <c r="E14" s="30"/>
      <c r="F14" s="30"/>
      <c r="G14" s="30"/>
      <c r="H14" s="30"/>
      <c r="I14" s="30"/>
      <c r="J14" s="30"/>
      <c r="K14" s="29"/>
    </row>
    <row r="15" spans="1:11" ht="28.5" customHeight="1">
      <c r="A15" s="30"/>
      <c r="B15" s="28"/>
      <c r="C15" s="29"/>
      <c r="D15" s="29"/>
      <c r="E15" s="30"/>
      <c r="F15" s="30"/>
      <c r="G15" s="30"/>
      <c r="H15" s="30"/>
      <c r="I15" s="30"/>
      <c r="J15" s="30"/>
      <c r="K15" s="28"/>
    </row>
    <row r="16" spans="1:11" s="70" customFormat="1" ht="27.75" customHeight="1">
      <c r="A16" s="385" t="s">
        <v>37</v>
      </c>
      <c r="B16" s="386"/>
      <c r="C16" s="386"/>
      <c r="D16" s="387"/>
      <c r="E16" s="77">
        <f aca="true" t="shared" si="0" ref="E16:J16">SUM(E7:E15)</f>
        <v>0</v>
      </c>
      <c r="F16" s="77">
        <f t="shared" si="0"/>
        <v>0</v>
      </c>
      <c r="G16" s="77">
        <f t="shared" si="0"/>
        <v>0</v>
      </c>
      <c r="H16" s="77">
        <f t="shared" si="0"/>
        <v>0</v>
      </c>
      <c r="I16" s="77">
        <f t="shared" si="0"/>
        <v>0</v>
      </c>
      <c r="J16" s="77">
        <f t="shared" si="0"/>
        <v>0</v>
      </c>
      <c r="K16" s="78"/>
    </row>
    <row r="17" spans="1:11" s="70" customFormat="1" ht="23.25">
      <c r="A17" s="367" t="s">
        <v>167</v>
      </c>
      <c r="B17" s="368"/>
      <c r="C17" s="368"/>
      <c r="D17" s="368"/>
      <c r="E17" s="294" t="s">
        <v>170</v>
      </c>
      <c r="F17" s="294"/>
      <c r="G17" s="294"/>
      <c r="H17" s="294"/>
      <c r="I17" s="294"/>
      <c r="J17" s="294"/>
      <c r="K17" s="295"/>
    </row>
    <row r="18" spans="1:11" ht="25.5" customHeight="1">
      <c r="A18" s="335" t="s">
        <v>26</v>
      </c>
      <c r="B18" s="335"/>
      <c r="C18" s="335"/>
      <c r="D18" s="2"/>
      <c r="H18" s="343" t="s">
        <v>140</v>
      </c>
      <c r="I18" s="343"/>
      <c r="J18" s="343"/>
      <c r="K18" s="343"/>
    </row>
    <row r="19" spans="1:11" ht="27.75" customHeight="1">
      <c r="A19" s="5" t="s">
        <v>18</v>
      </c>
      <c r="B19" s="6" t="s">
        <v>33</v>
      </c>
      <c r="C19" s="6"/>
      <c r="D19" s="2"/>
      <c r="H19" s="22"/>
      <c r="I19" s="22"/>
      <c r="J19" s="22"/>
      <c r="K19" s="22" t="s">
        <v>141</v>
      </c>
    </row>
    <row r="20" spans="1:4" ht="24" customHeight="1">
      <c r="A20" s="5" t="s">
        <v>19</v>
      </c>
      <c r="B20" s="6" t="s">
        <v>142</v>
      </c>
      <c r="C20" s="6"/>
      <c r="D20" s="2"/>
    </row>
    <row r="21" spans="1:12" ht="25.5" customHeight="1">
      <c r="A21" s="19"/>
      <c r="B21" s="6" t="s">
        <v>35</v>
      </c>
      <c r="C21" s="6"/>
      <c r="D21" s="2"/>
      <c r="L21" s="19"/>
    </row>
    <row r="22" spans="1:4" ht="23.25">
      <c r="A22" s="19"/>
      <c r="B22" s="18"/>
      <c r="C22" s="2"/>
      <c r="D22" s="2"/>
    </row>
    <row r="23" spans="1:4" ht="23.25">
      <c r="A23" s="17"/>
      <c r="B23" s="18"/>
      <c r="C23" s="2"/>
      <c r="D23" s="2"/>
    </row>
    <row r="24" spans="1:4" ht="23.25">
      <c r="A24" s="17"/>
      <c r="B24" s="18"/>
      <c r="C24" s="2"/>
      <c r="D24" s="2"/>
    </row>
    <row r="25" spans="1:4" ht="23.25">
      <c r="A25" s="17"/>
      <c r="B25" s="18"/>
      <c r="C25" s="2"/>
      <c r="D25" s="2"/>
    </row>
    <row r="26" spans="1:4" ht="23.25">
      <c r="A26" s="17"/>
      <c r="B26" s="18"/>
      <c r="C26" s="2"/>
      <c r="D26" s="2"/>
    </row>
    <row r="27" spans="1:4" ht="23.25">
      <c r="A27" s="17"/>
      <c r="B27" s="18"/>
      <c r="C27" s="2"/>
      <c r="D27" s="2"/>
    </row>
    <row r="28" spans="1:4" ht="23.25">
      <c r="A28" s="17"/>
      <c r="B28" s="18"/>
      <c r="C28" s="2"/>
      <c r="D28" s="2"/>
    </row>
    <row r="29" spans="1:4" ht="23.25">
      <c r="A29" s="17"/>
      <c r="B29" s="18"/>
      <c r="C29" s="2"/>
      <c r="D29" s="2"/>
    </row>
    <row r="30" spans="1:4" ht="23.25">
      <c r="A30" s="17"/>
      <c r="B30" s="18"/>
      <c r="C30" s="2"/>
      <c r="D30" s="2"/>
    </row>
    <row r="31" spans="1:4" ht="23.25">
      <c r="A31" s="17"/>
      <c r="B31" s="18"/>
      <c r="C31" s="2"/>
      <c r="D31" s="2"/>
    </row>
    <row r="32" spans="1:4" ht="23.25">
      <c r="A32" s="17"/>
      <c r="B32" s="18"/>
      <c r="C32" s="2"/>
      <c r="D32" s="2"/>
    </row>
    <row r="33" spans="1:4" ht="23.25">
      <c r="A33" s="17"/>
      <c r="B33" s="18"/>
      <c r="C33" s="2"/>
      <c r="D33" s="2"/>
    </row>
    <row r="34" spans="1:4" ht="23.25">
      <c r="A34" s="17"/>
      <c r="B34" s="18"/>
      <c r="C34" s="2"/>
      <c r="D34" s="2"/>
    </row>
    <row r="35" spans="1:4" ht="23.25">
      <c r="A35" s="17"/>
      <c r="B35" s="18"/>
      <c r="C35" s="2"/>
      <c r="D35" s="2"/>
    </row>
    <row r="36" spans="1:4" ht="23.25">
      <c r="A36" s="17"/>
      <c r="B36" s="18"/>
      <c r="C36" s="2"/>
      <c r="D36" s="2"/>
    </row>
    <row r="37" spans="1:4" ht="23.25">
      <c r="A37" s="17"/>
      <c r="B37" s="18"/>
      <c r="C37" s="2"/>
      <c r="D37" s="2"/>
    </row>
    <row r="38" spans="1:4" ht="23.25">
      <c r="A38" s="17"/>
      <c r="B38" s="18"/>
      <c r="C38" s="2"/>
      <c r="D38" s="2"/>
    </row>
    <row r="39" spans="1:4" ht="23.25">
      <c r="A39" s="17"/>
      <c r="B39" s="18"/>
      <c r="C39" s="2"/>
      <c r="D39" s="2"/>
    </row>
    <row r="40" spans="1:4" ht="23.25">
      <c r="A40" s="17"/>
      <c r="B40" s="18"/>
      <c r="C40" s="2"/>
      <c r="D40" s="2"/>
    </row>
    <row r="41" spans="1:4" ht="23.25">
      <c r="A41" s="17"/>
      <c r="B41" s="18"/>
      <c r="C41" s="2"/>
      <c r="D41" s="2"/>
    </row>
    <row r="42" spans="1:4" ht="23.25">
      <c r="A42" s="17"/>
      <c r="B42" s="18"/>
      <c r="C42" s="2"/>
      <c r="D42" s="2"/>
    </row>
    <row r="43" spans="1:4" ht="23.25">
      <c r="A43" s="17"/>
      <c r="B43" s="18"/>
      <c r="C43" s="2"/>
      <c r="D43" s="2"/>
    </row>
    <row r="44" spans="1:4" ht="23.25">
      <c r="A44" s="17"/>
      <c r="B44" s="18"/>
      <c r="C44" s="2"/>
      <c r="D44" s="2"/>
    </row>
    <row r="45" spans="1:4" ht="23.25">
      <c r="A45" s="17"/>
      <c r="B45" s="18"/>
      <c r="C45" s="2"/>
      <c r="D45" s="2"/>
    </row>
    <row r="46" spans="1:4" ht="23.25">
      <c r="A46" s="17"/>
      <c r="B46" s="18"/>
      <c r="C46" s="2"/>
      <c r="D46" s="2"/>
    </row>
    <row r="47" spans="1:4" ht="23.25">
      <c r="A47" s="17"/>
      <c r="B47" s="18"/>
      <c r="C47" s="2"/>
      <c r="D47" s="2"/>
    </row>
    <row r="48" spans="1:4" ht="23.25">
      <c r="A48" s="17"/>
      <c r="B48" s="18"/>
      <c r="C48" s="2"/>
      <c r="D48" s="2"/>
    </row>
    <row r="49" spans="1:4" ht="23.25">
      <c r="A49" s="17"/>
      <c r="B49" s="18"/>
      <c r="C49" s="2"/>
      <c r="D49" s="2"/>
    </row>
    <row r="50" spans="1:4" ht="23.25">
      <c r="A50" s="17"/>
      <c r="B50" s="18"/>
      <c r="C50" s="2"/>
      <c r="D50" s="2"/>
    </row>
    <row r="51" spans="1:4" ht="23.25">
      <c r="A51" s="17"/>
      <c r="B51" s="18"/>
      <c r="C51" s="2"/>
      <c r="D51" s="2"/>
    </row>
    <row r="52" spans="1:4" ht="23.25">
      <c r="A52" s="17"/>
      <c r="B52" s="18"/>
      <c r="C52" s="2"/>
      <c r="D52" s="2"/>
    </row>
    <row r="53" spans="1:4" ht="23.25">
      <c r="A53" s="17"/>
      <c r="B53" s="18"/>
      <c r="C53" s="2"/>
      <c r="D53" s="2"/>
    </row>
    <row r="54" spans="1:4" ht="23.25">
      <c r="A54" s="17"/>
      <c r="B54" s="18"/>
      <c r="C54" s="2"/>
      <c r="D54" s="2"/>
    </row>
  </sheetData>
  <mergeCells count="18">
    <mergeCell ref="J1:K1"/>
    <mergeCell ref="A1:I1"/>
    <mergeCell ref="A16:D16"/>
    <mergeCell ref="E5:F5"/>
    <mergeCell ref="D5:D6"/>
    <mergeCell ref="A6:B6"/>
    <mergeCell ref="A3:K3"/>
    <mergeCell ref="G5:J5"/>
    <mergeCell ref="K5:K6"/>
    <mergeCell ref="A5:B5"/>
    <mergeCell ref="H18:K18"/>
    <mergeCell ref="A18:C18"/>
    <mergeCell ref="A17:D17"/>
    <mergeCell ref="E4:K4"/>
    <mergeCell ref="A4:D4"/>
    <mergeCell ref="C5:C6"/>
    <mergeCell ref="E17:K17"/>
    <mergeCell ref="C9:F13"/>
  </mergeCells>
  <printOptions horizontalCentered="1"/>
  <pageMargins left="0.7480314960629921" right="0.5511811023622047" top="1.3779527559055118" bottom="0.984251968503937" header="0.5118110236220472" footer="0.5118110236220472"/>
  <pageSetup horizontalDpi="600" verticalDpi="600" orientation="landscape" paperSize="9" scale="69" r:id="rId2"/>
  <headerFooter alignWithMargins="0">
    <oddFooter>&amp;Cหน้า 3-&amp;P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workbookViewId="0" topLeftCell="A4">
      <selection activeCell="B14" sqref="B14"/>
    </sheetView>
  </sheetViews>
  <sheetFormatPr defaultColWidth="9.140625" defaultRowHeight="21.75"/>
  <cols>
    <col min="1" max="1" width="63.57421875" style="0" customWidth="1"/>
    <col min="2" max="2" width="8.28125" style="0" customWidth="1"/>
    <col min="4" max="4" width="33.00390625" style="0" customWidth="1"/>
    <col min="5" max="5" width="16.8515625" style="0" customWidth="1"/>
  </cols>
  <sheetData>
    <row r="1" spans="1:5" ht="26.25">
      <c r="A1" s="297" t="s">
        <v>180</v>
      </c>
      <c r="B1" s="297"/>
      <c r="C1" s="297"/>
      <c r="D1" s="297"/>
      <c r="E1" s="297"/>
    </row>
    <row r="2" spans="1:5" ht="26.25">
      <c r="A2" s="5"/>
      <c r="B2" s="5"/>
      <c r="C2" s="398" t="s">
        <v>207</v>
      </c>
      <c r="D2" s="398"/>
      <c r="E2" s="398"/>
    </row>
    <row r="3" spans="1:5" ht="26.25">
      <c r="A3" s="176" t="s">
        <v>204</v>
      </c>
      <c r="B3" s="176"/>
      <c r="C3" s="176"/>
      <c r="D3" s="171"/>
      <c r="E3" s="170"/>
    </row>
    <row r="4" spans="1:5" ht="26.25">
      <c r="A4" s="195" t="s">
        <v>205</v>
      </c>
      <c r="B4" s="172"/>
      <c r="C4" s="172"/>
      <c r="D4" s="172"/>
      <c r="E4" s="170"/>
    </row>
    <row r="5" spans="1:5" ht="23.25">
      <c r="A5" s="71" t="s">
        <v>160</v>
      </c>
      <c r="B5" s="83"/>
      <c r="C5" s="83"/>
      <c r="D5" s="83"/>
      <c r="E5" s="169" t="s">
        <v>165</v>
      </c>
    </row>
    <row r="6" spans="1:5" ht="52.5">
      <c r="A6" s="161" t="s">
        <v>125</v>
      </c>
      <c r="B6" s="399" t="s">
        <v>126</v>
      </c>
      <c r="C6" s="400"/>
      <c r="D6" s="181" t="s">
        <v>206</v>
      </c>
      <c r="E6" s="196" t="s">
        <v>199</v>
      </c>
    </row>
    <row r="7" spans="1:5" ht="26.25">
      <c r="A7" s="197"/>
      <c r="B7" s="198" t="s">
        <v>151</v>
      </c>
      <c r="C7" s="199" t="s">
        <v>152</v>
      </c>
      <c r="D7" s="200"/>
      <c r="E7" s="201"/>
    </row>
    <row r="8" spans="1:5" ht="46.5">
      <c r="A8" s="202" t="s">
        <v>105</v>
      </c>
      <c r="B8" s="250" t="s">
        <v>294</v>
      </c>
      <c r="C8" s="250"/>
      <c r="D8" s="203"/>
      <c r="E8" s="204"/>
    </row>
    <row r="9" spans="1:5" ht="46.5">
      <c r="A9" s="153" t="s">
        <v>106</v>
      </c>
      <c r="B9" s="250" t="s">
        <v>294</v>
      </c>
      <c r="C9" s="251"/>
      <c r="D9" s="205"/>
      <c r="E9" s="204"/>
    </row>
    <row r="10" spans="1:5" ht="46.5">
      <c r="A10" s="153" t="s">
        <v>107</v>
      </c>
      <c r="B10" s="250" t="s">
        <v>294</v>
      </c>
      <c r="C10" s="251"/>
      <c r="D10" s="205"/>
      <c r="E10" s="204"/>
    </row>
    <row r="11" spans="1:5" ht="46.5">
      <c r="A11" s="153" t="s">
        <v>108</v>
      </c>
      <c r="B11" s="250"/>
      <c r="C11" s="250" t="s">
        <v>294</v>
      </c>
      <c r="D11" s="205"/>
      <c r="E11" s="204"/>
    </row>
    <row r="12" spans="1:5" ht="46.5">
      <c r="A12" s="153" t="s">
        <v>109</v>
      </c>
      <c r="B12" s="250"/>
      <c r="C12" s="250" t="s">
        <v>294</v>
      </c>
      <c r="D12" s="205"/>
      <c r="E12" s="204"/>
    </row>
    <row r="13" spans="1:5" ht="26.25">
      <c r="A13" s="77" t="s">
        <v>153</v>
      </c>
      <c r="B13" s="385">
        <v>3</v>
      </c>
      <c r="C13" s="401"/>
      <c r="D13" s="401"/>
      <c r="E13" s="402"/>
    </row>
    <row r="14" spans="1:5" ht="23.25">
      <c r="A14" s="71" t="s">
        <v>167</v>
      </c>
      <c r="B14" s="83"/>
      <c r="C14" s="83"/>
      <c r="D14" s="83"/>
      <c r="E14" s="114" t="s">
        <v>176</v>
      </c>
    </row>
    <row r="15" spans="1:5" ht="23.25">
      <c r="A15" s="1"/>
      <c r="B15" s="1"/>
      <c r="C15" s="1"/>
      <c r="D15" s="1"/>
      <c r="E15" s="11"/>
    </row>
    <row r="16" spans="1:5" ht="23.25">
      <c r="A16" s="5"/>
      <c r="B16" s="5"/>
      <c r="C16" s="5"/>
      <c r="D16" s="5"/>
      <c r="E16" s="23"/>
    </row>
    <row r="17" spans="1:5" ht="23.25">
      <c r="A17" s="5"/>
      <c r="B17" s="5"/>
      <c r="C17" s="5"/>
      <c r="D17" s="5"/>
      <c r="E17" s="23"/>
    </row>
    <row r="18" spans="1:5" ht="23.25">
      <c r="A18" s="5"/>
      <c r="B18" s="5"/>
      <c r="C18" s="5"/>
      <c r="D18" s="5"/>
      <c r="E18" s="23"/>
    </row>
    <row r="19" spans="1:5" ht="23.25">
      <c r="A19" s="5"/>
      <c r="B19" s="5"/>
      <c r="C19" s="5"/>
      <c r="D19" s="5"/>
      <c r="E19" s="23"/>
    </row>
    <row r="20" spans="1:5" ht="23.25">
      <c r="A20" s="5"/>
      <c r="B20" s="5"/>
      <c r="C20" s="5"/>
      <c r="D20" s="5"/>
      <c r="E20" s="23"/>
    </row>
    <row r="21" spans="1:5" ht="23.25">
      <c r="A21" s="5"/>
      <c r="B21" s="5"/>
      <c r="C21" s="5"/>
      <c r="D21" s="5"/>
      <c r="E21" s="23"/>
    </row>
    <row r="22" spans="1:5" ht="23.25">
      <c r="A22" s="5"/>
      <c r="B22" s="5"/>
      <c r="C22" s="5"/>
      <c r="D22" s="5"/>
      <c r="E22" s="23"/>
    </row>
    <row r="23" spans="1:5" ht="23.25">
      <c r="A23" s="5"/>
      <c r="B23" s="5"/>
      <c r="C23" s="5"/>
      <c r="D23" s="5"/>
      <c r="E23" s="23"/>
    </row>
    <row r="24" spans="1:5" ht="23.25">
      <c r="A24" s="5"/>
      <c r="B24" s="5"/>
      <c r="C24" s="5"/>
      <c r="D24" s="5"/>
      <c r="E24" s="5"/>
    </row>
    <row r="25" spans="1:5" ht="23.25">
      <c r="A25" s="5"/>
      <c r="B25" s="5"/>
      <c r="C25" s="5"/>
      <c r="D25" s="5"/>
      <c r="E25" s="5"/>
    </row>
    <row r="26" spans="1:5" ht="23.25">
      <c r="A26" s="5"/>
      <c r="B26" s="5"/>
      <c r="C26" s="5"/>
      <c r="D26" s="5"/>
      <c r="E26" s="5"/>
    </row>
    <row r="27" spans="1:5" ht="23.25">
      <c r="A27" s="5"/>
      <c r="B27" s="5"/>
      <c r="C27" s="5"/>
      <c r="D27" s="5"/>
      <c r="E27" s="5"/>
    </row>
    <row r="28" spans="1:5" ht="23.25">
      <c r="A28" s="5"/>
      <c r="B28" s="5"/>
      <c r="C28" s="5"/>
      <c r="D28" s="5"/>
      <c r="E28" s="5"/>
    </row>
    <row r="29" spans="1:5" ht="23.25">
      <c r="A29" s="5"/>
      <c r="B29" s="5"/>
      <c r="C29" s="5"/>
      <c r="D29" s="5"/>
      <c r="E29" s="5"/>
    </row>
    <row r="30" spans="1:5" ht="23.25">
      <c r="A30" s="5"/>
      <c r="B30" s="5"/>
      <c r="C30" s="5"/>
      <c r="D30" s="5"/>
      <c r="E30" s="5"/>
    </row>
    <row r="31" spans="1:5" ht="23.25">
      <c r="A31" s="5"/>
      <c r="B31" s="5"/>
      <c r="C31" s="5"/>
      <c r="D31" s="5"/>
      <c r="E31" s="5"/>
    </row>
    <row r="32" spans="1:5" ht="23.25">
      <c r="A32" s="5"/>
      <c r="B32" s="5"/>
      <c r="C32" s="5"/>
      <c r="D32" s="5"/>
      <c r="E32" s="5"/>
    </row>
    <row r="33" spans="1:5" ht="23.25">
      <c r="A33" s="5"/>
      <c r="B33" s="5"/>
      <c r="C33" s="5"/>
      <c r="D33" s="5"/>
      <c r="E33" s="5"/>
    </row>
    <row r="34" spans="1:5" ht="23.25">
      <c r="A34" s="1" t="s">
        <v>26</v>
      </c>
      <c r="B34" s="1"/>
      <c r="C34" s="397" t="s">
        <v>129</v>
      </c>
      <c r="D34" s="397"/>
      <c r="E34" s="397"/>
    </row>
    <row r="35" spans="1:5" ht="23.25">
      <c r="A35" s="6" t="s">
        <v>33</v>
      </c>
      <c r="B35" s="6"/>
      <c r="C35" s="5"/>
      <c r="D35" s="397" t="s">
        <v>23</v>
      </c>
      <c r="E35" s="397"/>
    </row>
    <row r="36" spans="1:5" ht="23.25">
      <c r="A36" s="6" t="s">
        <v>34</v>
      </c>
      <c r="B36" s="6"/>
      <c r="C36" s="397"/>
      <c r="D36" s="397"/>
      <c r="E36" s="397"/>
    </row>
    <row r="37" spans="1:5" ht="23.25">
      <c r="A37" s="6" t="s">
        <v>35</v>
      </c>
      <c r="B37" s="6"/>
      <c r="C37" s="5"/>
      <c r="D37" s="397"/>
      <c r="E37" s="397"/>
    </row>
  </sheetData>
  <mergeCells count="8">
    <mergeCell ref="D35:E35"/>
    <mergeCell ref="C36:E36"/>
    <mergeCell ref="D37:E37"/>
    <mergeCell ref="A1:E1"/>
    <mergeCell ref="C2:E2"/>
    <mergeCell ref="B6:C6"/>
    <mergeCell ref="C34:E34"/>
    <mergeCell ref="B13:E13"/>
  </mergeCells>
  <printOptions/>
  <pageMargins left="0.75" right="0.75" top="1" bottom="1" header="0.5" footer="0.5"/>
  <pageSetup horizontalDpi="600" verticalDpi="600" orientation="portrait" paperSize="9" scale="72" r:id="rId1"/>
  <headerFooter alignWithMargins="0">
    <oddFooter>&amp;Cหน้า 3-&amp;P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workbookViewId="0" topLeftCell="A13">
      <selection activeCell="A24" sqref="A24"/>
    </sheetView>
  </sheetViews>
  <sheetFormatPr defaultColWidth="9.140625" defaultRowHeight="21.75"/>
  <cols>
    <col min="1" max="1" width="6.00390625" style="13" customWidth="1"/>
    <col min="2" max="2" width="61.7109375" style="13" customWidth="1"/>
    <col min="3" max="3" width="24.421875" style="12" customWidth="1"/>
    <col min="4" max="4" width="21.8515625" style="5" customWidth="1"/>
    <col min="5" max="5" width="17.28125" style="5" customWidth="1"/>
    <col min="6" max="6" width="16.140625" style="5" customWidth="1"/>
    <col min="7" max="7" width="14.57421875" style="5" customWidth="1"/>
    <col min="8" max="16384" width="19.140625" style="5" customWidth="1"/>
  </cols>
  <sheetData>
    <row r="1" spans="2:7" ht="26.25">
      <c r="B1" s="384" t="s">
        <v>158</v>
      </c>
      <c r="C1" s="384"/>
      <c r="D1" s="384"/>
      <c r="E1" s="384"/>
      <c r="F1" s="255"/>
      <c r="G1" s="113"/>
    </row>
    <row r="2" spans="5:7" ht="23.25">
      <c r="E2" s="514" t="s">
        <v>296</v>
      </c>
      <c r="F2" s="514"/>
      <c r="G2" s="514"/>
    </row>
    <row r="3" spans="1:7" ht="23.25" customHeight="1">
      <c r="A3" s="404" t="s">
        <v>104</v>
      </c>
      <c r="B3" s="518"/>
      <c r="C3" s="518"/>
      <c r="D3" s="518"/>
      <c r="E3" s="518"/>
      <c r="F3" s="518"/>
      <c r="G3" s="519"/>
    </row>
    <row r="4" spans="1:7" s="70" customFormat="1" ht="22.5" customHeight="1">
      <c r="A4" s="404" t="s">
        <v>306</v>
      </c>
      <c r="B4" s="518"/>
      <c r="C4" s="518"/>
      <c r="D4" s="518"/>
      <c r="E4" s="518"/>
      <c r="F4" s="518"/>
      <c r="G4" s="519"/>
    </row>
    <row r="5" spans="1:7" s="75" customFormat="1" ht="29.25" customHeight="1">
      <c r="A5" s="371" t="s">
        <v>160</v>
      </c>
      <c r="B5" s="520"/>
      <c r="C5" s="520"/>
      <c r="D5" s="294" t="s">
        <v>171</v>
      </c>
      <c r="E5" s="369"/>
      <c r="F5" s="369"/>
      <c r="G5" s="370"/>
    </row>
    <row r="6" spans="1:7" s="76" customFormat="1" ht="44.25" customHeight="1">
      <c r="A6" s="522" t="s">
        <v>329</v>
      </c>
      <c r="B6" s="515" t="s">
        <v>65</v>
      </c>
      <c r="C6" s="515" t="s">
        <v>102</v>
      </c>
      <c r="D6" s="516" t="s">
        <v>103</v>
      </c>
      <c r="E6" s="517"/>
      <c r="F6" s="515" t="s">
        <v>305</v>
      </c>
      <c r="G6" s="515" t="s">
        <v>0</v>
      </c>
    </row>
    <row r="7" spans="1:7" ht="54.75" customHeight="1">
      <c r="A7" s="522"/>
      <c r="B7" s="390"/>
      <c r="C7" s="390"/>
      <c r="D7" s="130" t="s">
        <v>295</v>
      </c>
      <c r="E7" s="130" t="s">
        <v>66</v>
      </c>
      <c r="F7" s="390"/>
      <c r="G7" s="390"/>
    </row>
    <row r="8" spans="1:7" ht="54.75" customHeight="1">
      <c r="A8" s="523">
        <v>1</v>
      </c>
      <c r="B8" s="37" t="s">
        <v>248</v>
      </c>
      <c r="C8" s="245" t="s">
        <v>187</v>
      </c>
      <c r="D8" s="246">
        <v>1</v>
      </c>
      <c r="E8" s="246"/>
      <c r="F8" s="246"/>
      <c r="G8" s="247"/>
    </row>
    <row r="9" spans="1:7" ht="40.5" customHeight="1">
      <c r="A9" s="523">
        <v>2</v>
      </c>
      <c r="B9" s="37" t="s">
        <v>250</v>
      </c>
      <c r="C9" s="245" t="s">
        <v>187</v>
      </c>
      <c r="D9" s="246">
        <v>1</v>
      </c>
      <c r="E9" s="248"/>
      <c r="F9" s="248"/>
      <c r="G9" s="247"/>
    </row>
    <row r="10" spans="1:7" ht="36.75" customHeight="1">
      <c r="A10" s="523">
        <v>3</v>
      </c>
      <c r="B10" s="37" t="s">
        <v>251</v>
      </c>
      <c r="C10" s="245" t="s">
        <v>187</v>
      </c>
      <c r="D10" s="246">
        <v>1</v>
      </c>
      <c r="E10" s="248"/>
      <c r="F10" s="248"/>
      <c r="G10" s="247"/>
    </row>
    <row r="11" spans="1:7" ht="36.75" customHeight="1">
      <c r="A11" s="523">
        <v>4</v>
      </c>
      <c r="B11" s="37" t="s">
        <v>253</v>
      </c>
      <c r="C11" s="245" t="s">
        <v>187</v>
      </c>
      <c r="D11" s="246">
        <v>1</v>
      </c>
      <c r="E11" s="248"/>
      <c r="F11" s="248"/>
      <c r="G11" s="247"/>
    </row>
    <row r="12" spans="1:7" ht="39" customHeight="1">
      <c r="A12" s="523">
        <v>5</v>
      </c>
      <c r="B12" s="37" t="s">
        <v>255</v>
      </c>
      <c r="C12" s="245" t="s">
        <v>187</v>
      </c>
      <c r="D12" s="246">
        <v>1</v>
      </c>
      <c r="E12" s="248"/>
      <c r="F12" s="248"/>
      <c r="G12" s="247"/>
    </row>
    <row r="13" spans="1:7" ht="32.25" customHeight="1">
      <c r="A13" s="523">
        <v>6</v>
      </c>
      <c r="B13" s="37" t="s">
        <v>257</v>
      </c>
      <c r="C13" s="245" t="s">
        <v>189</v>
      </c>
      <c r="D13" s="246">
        <v>1</v>
      </c>
      <c r="E13" s="248"/>
      <c r="F13" s="248"/>
      <c r="G13" s="247"/>
    </row>
    <row r="14" spans="2:7" ht="27" customHeight="1">
      <c r="B14" s="384" t="s">
        <v>158</v>
      </c>
      <c r="C14" s="384"/>
      <c r="D14" s="384"/>
      <c r="E14" s="384"/>
      <c r="F14" s="255"/>
      <c r="G14" s="113"/>
    </row>
    <row r="15" spans="1:7" s="75" customFormat="1" ht="29.25" customHeight="1">
      <c r="A15" s="521"/>
      <c r="B15" s="13"/>
      <c r="C15" s="12"/>
      <c r="D15" s="5"/>
      <c r="E15" s="403" t="s">
        <v>297</v>
      </c>
      <c r="F15" s="403"/>
      <c r="G15" s="403"/>
    </row>
    <row r="16" spans="1:7" s="76" customFormat="1" ht="44.25" customHeight="1">
      <c r="A16" s="522" t="s">
        <v>329</v>
      </c>
      <c r="B16" s="373" t="s">
        <v>65</v>
      </c>
      <c r="C16" s="373" t="s">
        <v>102</v>
      </c>
      <c r="D16" s="388" t="s">
        <v>103</v>
      </c>
      <c r="E16" s="389"/>
      <c r="F16" s="373" t="s">
        <v>305</v>
      </c>
      <c r="G16" s="373" t="s">
        <v>0</v>
      </c>
    </row>
    <row r="17" spans="1:7" ht="35.25" customHeight="1">
      <c r="A17" s="522"/>
      <c r="B17" s="390"/>
      <c r="C17" s="390"/>
      <c r="D17" s="130" t="s">
        <v>295</v>
      </c>
      <c r="E17" s="130" t="s">
        <v>66</v>
      </c>
      <c r="F17" s="390"/>
      <c r="G17" s="390"/>
    </row>
    <row r="18" spans="1:7" ht="39" customHeight="1">
      <c r="A18" s="523">
        <v>7</v>
      </c>
      <c r="B18" s="37" t="s">
        <v>259</v>
      </c>
      <c r="C18" s="245" t="s">
        <v>189</v>
      </c>
      <c r="D18" s="246">
        <v>1</v>
      </c>
      <c r="E18" s="248"/>
      <c r="F18" s="248"/>
      <c r="G18" s="247"/>
    </row>
    <row r="19" spans="1:7" ht="35.25" customHeight="1">
      <c r="A19" s="523">
        <v>8</v>
      </c>
      <c r="B19" s="37" t="s">
        <v>262</v>
      </c>
      <c r="C19" s="249" t="s">
        <v>183</v>
      </c>
      <c r="D19" s="246">
        <v>1</v>
      </c>
      <c r="E19" s="248"/>
      <c r="F19" s="248"/>
      <c r="G19" s="247"/>
    </row>
    <row r="20" spans="1:7" ht="27.75" customHeight="1">
      <c r="A20" s="523">
        <v>9</v>
      </c>
      <c r="B20" s="37" t="s">
        <v>264</v>
      </c>
      <c r="C20" s="249" t="s">
        <v>183</v>
      </c>
      <c r="D20" s="246">
        <v>1</v>
      </c>
      <c r="E20" s="246">
        <v>1</v>
      </c>
      <c r="F20" s="246"/>
      <c r="G20" s="247"/>
    </row>
    <row r="21" spans="1:7" s="70" customFormat="1" ht="27.75" customHeight="1">
      <c r="A21" s="524">
        <v>10</v>
      </c>
      <c r="B21" s="37" t="s">
        <v>266</v>
      </c>
      <c r="C21" s="249" t="s">
        <v>183</v>
      </c>
      <c r="D21" s="246">
        <v>1</v>
      </c>
      <c r="E21" s="248"/>
      <c r="F21" s="248"/>
      <c r="G21" s="247"/>
    </row>
    <row r="22" spans="1:7" s="70" customFormat="1" ht="23.25">
      <c r="A22" s="524">
        <v>11</v>
      </c>
      <c r="B22" s="37" t="s">
        <v>267</v>
      </c>
      <c r="C22" s="249" t="s">
        <v>183</v>
      </c>
      <c r="D22" s="246">
        <v>1</v>
      </c>
      <c r="E22" s="248"/>
      <c r="F22" s="248"/>
      <c r="G22" s="247"/>
    </row>
    <row r="23" spans="1:7" ht="24" customHeight="1">
      <c r="A23" s="523">
        <v>12</v>
      </c>
      <c r="B23" s="37" t="s">
        <v>268</v>
      </c>
      <c r="C23" s="249" t="s">
        <v>183</v>
      </c>
      <c r="D23" s="246">
        <v>1</v>
      </c>
      <c r="E23" s="248"/>
      <c r="F23" s="248"/>
      <c r="G23" s="247"/>
    </row>
    <row r="24" spans="1:7" ht="25.5" customHeight="1">
      <c r="A24" s="525"/>
      <c r="B24" s="401" t="s">
        <v>37</v>
      </c>
      <c r="C24" s="386"/>
      <c r="D24" s="77">
        <f>SUM(D8:D23)</f>
        <v>12</v>
      </c>
      <c r="E24" s="77">
        <f>SUM(E8:E23)</f>
        <v>1</v>
      </c>
      <c r="F24" s="77"/>
      <c r="G24" s="78"/>
    </row>
    <row r="25" spans="1:7" ht="23.25">
      <c r="A25" s="525"/>
      <c r="B25" s="526" t="s">
        <v>167</v>
      </c>
      <c r="C25" s="368"/>
      <c r="D25" s="294" t="s">
        <v>163</v>
      </c>
      <c r="E25" s="294"/>
      <c r="F25" s="294"/>
      <c r="G25" s="295"/>
    </row>
    <row r="26" spans="2:7" ht="23.25">
      <c r="B26" s="335" t="s">
        <v>26</v>
      </c>
      <c r="C26" s="335"/>
      <c r="G26" s="11"/>
    </row>
    <row r="27" spans="2:7" ht="23.25">
      <c r="B27" s="6" t="s">
        <v>33</v>
      </c>
      <c r="C27" s="6"/>
      <c r="G27" s="22" t="s">
        <v>25</v>
      </c>
    </row>
    <row r="28" spans="2:3" ht="23.25">
      <c r="B28" s="6" t="s">
        <v>34</v>
      </c>
      <c r="C28" s="6"/>
    </row>
    <row r="29" spans="2:3" ht="23.25">
      <c r="B29" s="6" t="s">
        <v>35</v>
      </c>
      <c r="C29" s="6"/>
    </row>
  </sheetData>
  <mergeCells count="24">
    <mergeCell ref="A6:A7"/>
    <mergeCell ref="A16:A17"/>
    <mergeCell ref="B1:E1"/>
    <mergeCell ref="D5:G5"/>
    <mergeCell ref="E2:G2"/>
    <mergeCell ref="A3:G3"/>
    <mergeCell ref="A4:G4"/>
    <mergeCell ref="A5:C5"/>
    <mergeCell ref="G6:G7"/>
    <mergeCell ref="B24:C24"/>
    <mergeCell ref="D6:E6"/>
    <mergeCell ref="C6:C7"/>
    <mergeCell ref="B6:B7"/>
    <mergeCell ref="F6:F7"/>
    <mergeCell ref="B25:C25"/>
    <mergeCell ref="D25:G25"/>
    <mergeCell ref="B26:C26"/>
    <mergeCell ref="B14:E14"/>
    <mergeCell ref="E15:G15"/>
    <mergeCell ref="B16:B17"/>
    <mergeCell ref="C16:C17"/>
    <mergeCell ref="D16:E16"/>
    <mergeCell ref="G16:G17"/>
    <mergeCell ref="F16:F17"/>
  </mergeCells>
  <printOptions/>
  <pageMargins left="0.75" right="0.75" top="1" bottom="1" header="0.5" footer="0.5"/>
  <pageSetup horizontalDpi="300" verticalDpi="300" orientation="landscape" paperSize="9" scale="87" r:id="rId1"/>
  <headerFooter alignWithMargins="0">
    <oddFooter>&amp;Cหน้า 3-&amp;P</oddFooter>
  </headerFooter>
  <rowBreaks count="1" manualBreakCount="1">
    <brk id="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0" zoomScaleSheetLayoutView="80" workbookViewId="0" topLeftCell="A1">
      <selection activeCell="F14" sqref="F14"/>
    </sheetView>
  </sheetViews>
  <sheetFormatPr defaultColWidth="9.140625" defaultRowHeight="21.75"/>
  <cols>
    <col min="1" max="1" width="3.140625" style="15" customWidth="1"/>
    <col min="2" max="2" width="35.28125" style="15" customWidth="1"/>
    <col min="3" max="3" width="10.57421875" style="15" customWidth="1"/>
    <col min="4" max="4" width="11.7109375" style="15" customWidth="1"/>
    <col min="5" max="5" width="10.421875" style="15" customWidth="1"/>
    <col min="6" max="6" width="16.28125" style="15" customWidth="1"/>
    <col min="7" max="7" width="8.00390625" style="15" customWidth="1"/>
    <col min="8" max="8" width="9.140625" style="15" customWidth="1"/>
    <col min="9" max="9" width="8.8515625" style="15" customWidth="1"/>
    <col min="10" max="10" width="8.57421875" style="15" customWidth="1"/>
    <col min="11" max="11" width="10.00390625" style="15" customWidth="1"/>
    <col min="12" max="12" width="9.8515625" style="15" customWidth="1"/>
    <col min="13" max="13" width="10.00390625" style="15" customWidth="1"/>
    <col min="14" max="14" width="10.28125" style="15" customWidth="1"/>
    <col min="15" max="16384" width="9.140625" style="15" customWidth="1"/>
  </cols>
  <sheetData>
    <row r="1" spans="1:14" ht="23.25" customHeight="1">
      <c r="A1" s="424" t="s">
        <v>158</v>
      </c>
      <c r="B1" s="424"/>
      <c r="C1" s="424"/>
      <c r="D1" s="424"/>
      <c r="E1" s="424"/>
      <c r="F1" s="424"/>
      <c r="G1" s="424"/>
      <c r="H1" s="424"/>
      <c r="I1" s="424"/>
      <c r="J1" s="424"/>
      <c r="K1" s="425" t="s">
        <v>172</v>
      </c>
      <c r="L1" s="425"/>
      <c r="M1" s="425"/>
      <c r="N1" s="425"/>
    </row>
    <row r="3" spans="1:14" s="79" customFormat="1" ht="26.25" customHeight="1">
      <c r="A3" s="436" t="s">
        <v>156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8"/>
    </row>
    <row r="4" spans="1:14" s="79" customFormat="1" ht="23.25" customHeight="1">
      <c r="A4" s="447" t="s">
        <v>160</v>
      </c>
      <c r="B4" s="448"/>
      <c r="C4" s="168"/>
      <c r="D4" s="168"/>
      <c r="E4" s="168"/>
      <c r="F4" s="168"/>
      <c r="G4" s="168"/>
      <c r="H4" s="168"/>
      <c r="I4" s="168"/>
      <c r="J4" s="168"/>
      <c r="K4" s="445" t="s">
        <v>173</v>
      </c>
      <c r="L4" s="445"/>
      <c r="M4" s="445"/>
      <c r="N4" s="446"/>
    </row>
    <row r="5" spans="1:14" s="87" customFormat="1" ht="28.5" customHeight="1">
      <c r="A5" s="416"/>
      <c r="B5" s="420" t="s">
        <v>67</v>
      </c>
      <c r="C5" s="418" t="s">
        <v>115</v>
      </c>
      <c r="D5" s="418"/>
      <c r="E5" s="419"/>
      <c r="F5" s="86" t="s">
        <v>6</v>
      </c>
      <c r="G5" s="416" t="s">
        <v>68</v>
      </c>
      <c r="H5" s="426"/>
      <c r="I5" s="426"/>
      <c r="J5" s="426"/>
      <c r="K5" s="426"/>
      <c r="L5" s="420"/>
      <c r="M5" s="422" t="s">
        <v>46</v>
      </c>
      <c r="N5" s="86" t="s">
        <v>0</v>
      </c>
    </row>
    <row r="6" spans="1:14" s="87" customFormat="1" ht="59.25" customHeight="1">
      <c r="A6" s="417"/>
      <c r="B6" s="421"/>
      <c r="C6" s="89" t="s">
        <v>143</v>
      </c>
      <c r="D6" s="89" t="s">
        <v>144</v>
      </c>
      <c r="E6" s="89" t="s">
        <v>53</v>
      </c>
      <c r="F6" s="131"/>
      <c r="G6" s="90" t="s">
        <v>112</v>
      </c>
      <c r="H6" s="90" t="s">
        <v>69</v>
      </c>
      <c r="I6" s="90" t="s">
        <v>70</v>
      </c>
      <c r="J6" s="90" t="s">
        <v>71</v>
      </c>
      <c r="K6" s="90" t="s">
        <v>110</v>
      </c>
      <c r="L6" s="90" t="s">
        <v>53</v>
      </c>
      <c r="M6" s="423"/>
      <c r="N6" s="88"/>
    </row>
    <row r="7" spans="1:14" ht="23.25">
      <c r="A7" s="107"/>
      <c r="B7" s="155"/>
      <c r="C7" s="61"/>
      <c r="D7" s="61"/>
      <c r="E7" s="37">
        <f>SUM(C7:D7)</f>
        <v>0</v>
      </c>
      <c r="F7" s="62"/>
      <c r="G7" s="63"/>
      <c r="H7" s="62"/>
      <c r="I7" s="63"/>
      <c r="J7" s="62"/>
      <c r="K7" s="63"/>
      <c r="L7" s="64">
        <f>SUM(G7:K7)</f>
        <v>0</v>
      </c>
      <c r="M7" s="166">
        <f>(E7+L7)</f>
        <v>0</v>
      </c>
      <c r="N7" s="65"/>
    </row>
    <row r="8" spans="1:14" ht="23.25">
      <c r="A8" s="156"/>
      <c r="B8" s="136"/>
      <c r="C8" s="37"/>
      <c r="D8" s="37"/>
      <c r="E8" s="37">
        <f>SUM(C8:D8)</f>
        <v>0</v>
      </c>
      <c r="F8" s="449" t="s">
        <v>182</v>
      </c>
      <c r="G8" s="450"/>
      <c r="H8" s="450"/>
      <c r="I8" s="450"/>
      <c r="J8" s="451"/>
      <c r="K8" s="67"/>
      <c r="L8" s="137">
        <f>SUM(G8:K8)</f>
        <v>0</v>
      </c>
      <c r="M8" s="167">
        <f>(E8+L8)</f>
        <v>0</v>
      </c>
      <c r="N8" s="35"/>
    </row>
    <row r="9" spans="1:14" ht="23.25">
      <c r="A9" s="157"/>
      <c r="B9" s="155"/>
      <c r="C9" s="61"/>
      <c r="D9" s="61"/>
      <c r="E9" s="37">
        <f>SUM(C9:D9)</f>
        <v>0</v>
      </c>
      <c r="F9" s="452"/>
      <c r="G9" s="453"/>
      <c r="H9" s="453"/>
      <c r="I9" s="453"/>
      <c r="J9" s="454"/>
      <c r="K9" s="63"/>
      <c r="L9" s="137">
        <f>SUM(G9:K9)</f>
        <v>0</v>
      </c>
      <c r="M9" s="167">
        <f>(E9+L9)</f>
        <v>0</v>
      </c>
      <c r="N9" s="65"/>
    </row>
    <row r="10" spans="1:14" s="68" customFormat="1" ht="23.25">
      <c r="A10" s="156"/>
      <c r="B10" s="136"/>
      <c r="C10" s="37"/>
      <c r="D10" s="37"/>
      <c r="E10" s="37">
        <f>SUM(C10:D10)</f>
        <v>0</v>
      </c>
      <c r="F10" s="455"/>
      <c r="G10" s="456"/>
      <c r="H10" s="456"/>
      <c r="I10" s="456"/>
      <c r="J10" s="457"/>
      <c r="K10" s="69"/>
      <c r="L10" s="137">
        <f>SUM(G10:K10)</f>
        <v>0</v>
      </c>
      <c r="M10" s="167">
        <f>(E10+L10)</f>
        <v>0</v>
      </c>
      <c r="N10" s="35"/>
    </row>
    <row r="11" spans="1:14" s="68" customFormat="1" ht="23.25">
      <c r="A11" s="156"/>
      <c r="B11" s="136"/>
      <c r="C11" s="37"/>
      <c r="D11" s="37"/>
      <c r="E11" s="37">
        <f>SUM(C11:D11)</f>
        <v>0</v>
      </c>
      <c r="F11" s="66"/>
      <c r="G11" s="67"/>
      <c r="H11" s="66"/>
      <c r="I11" s="67"/>
      <c r="J11" s="66"/>
      <c r="K11" s="67"/>
      <c r="L11" s="137">
        <f>SUM(G11:K11)</f>
        <v>0</v>
      </c>
      <c r="M11" s="167">
        <f>(E11+L11)</f>
        <v>0</v>
      </c>
      <c r="N11" s="35"/>
    </row>
    <row r="12" spans="1:14" s="79" customFormat="1" ht="26.25" customHeight="1">
      <c r="A12" s="439" t="s">
        <v>53</v>
      </c>
      <c r="B12" s="440"/>
      <c r="C12" s="92">
        <f>SUM(C7:C11)</f>
        <v>0</v>
      </c>
      <c r="D12" s="92">
        <f aca="true" t="shared" si="0" ref="D12:M12">SUM(D7:D11)</f>
        <v>0</v>
      </c>
      <c r="E12" s="92">
        <f t="shared" si="0"/>
        <v>0</v>
      </c>
      <c r="F12" s="92"/>
      <c r="G12" s="92">
        <f t="shared" si="0"/>
        <v>0</v>
      </c>
      <c r="H12" s="92">
        <f t="shared" si="0"/>
        <v>0</v>
      </c>
      <c r="I12" s="92">
        <f t="shared" si="0"/>
        <v>0</v>
      </c>
      <c r="J12" s="92">
        <f t="shared" si="0"/>
        <v>0</v>
      </c>
      <c r="K12" s="92">
        <f t="shared" si="0"/>
        <v>0</v>
      </c>
      <c r="L12" s="92">
        <f t="shared" si="0"/>
        <v>0</v>
      </c>
      <c r="M12" s="92">
        <f t="shared" si="0"/>
        <v>0</v>
      </c>
      <c r="N12" s="93"/>
    </row>
    <row r="13" spans="1:14" s="79" customFormat="1" ht="26.25" customHeight="1">
      <c r="A13" s="441" t="s">
        <v>111</v>
      </c>
      <c r="B13" s="442"/>
      <c r="C13" s="163"/>
      <c r="D13" s="163"/>
      <c r="E13" s="94"/>
      <c r="F13" s="429">
        <v>0</v>
      </c>
      <c r="G13" s="430"/>
      <c r="H13" s="430"/>
      <c r="I13" s="430"/>
      <c r="J13" s="91"/>
      <c r="K13" s="91"/>
      <c r="L13" s="91"/>
      <c r="M13" s="91"/>
      <c r="N13" s="94"/>
    </row>
    <row r="14" spans="1:14" s="79" customFormat="1" ht="26.25" customHeight="1">
      <c r="A14" s="443" t="s">
        <v>113</v>
      </c>
      <c r="B14" s="444"/>
      <c r="C14" s="164"/>
      <c r="D14" s="164"/>
      <c r="E14" s="165"/>
      <c r="F14" s="95"/>
      <c r="G14" s="433"/>
      <c r="H14" s="433"/>
      <c r="I14" s="433"/>
      <c r="J14" s="96"/>
      <c r="K14" s="96"/>
      <c r="L14" s="96"/>
      <c r="M14" s="96"/>
      <c r="N14" s="97"/>
    </row>
    <row r="15" spans="1:14" s="79" customFormat="1" ht="25.5" customHeight="1">
      <c r="A15" s="443" t="s">
        <v>114</v>
      </c>
      <c r="B15" s="444"/>
      <c r="C15" s="164"/>
      <c r="D15" s="164"/>
      <c r="E15" s="165"/>
      <c r="F15" s="431"/>
      <c r="G15" s="432"/>
      <c r="H15" s="432"/>
      <c r="I15" s="432"/>
      <c r="J15" s="432"/>
      <c r="K15" s="432"/>
      <c r="L15" s="432"/>
      <c r="M15" s="98"/>
      <c r="N15" s="97"/>
    </row>
    <row r="16" spans="1:14" s="79" customFormat="1" ht="23.25" customHeight="1">
      <c r="A16" s="427" t="s">
        <v>167</v>
      </c>
      <c r="B16" s="428"/>
      <c r="C16" s="99"/>
      <c r="D16" s="99"/>
      <c r="E16" s="99"/>
      <c r="F16" s="80"/>
      <c r="G16" s="81"/>
      <c r="H16" s="81"/>
      <c r="I16" s="81"/>
      <c r="J16" s="82"/>
      <c r="K16" s="82"/>
      <c r="L16" s="434" t="s">
        <v>174</v>
      </c>
      <c r="M16" s="434"/>
      <c r="N16" s="435"/>
    </row>
    <row r="17" spans="1:14" s="79" customFormat="1" ht="23.25" customHeight="1">
      <c r="A17" s="424" t="s">
        <v>158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5" t="s">
        <v>298</v>
      </c>
      <c r="L17" s="425"/>
      <c r="M17" s="425"/>
      <c r="N17" s="425"/>
    </row>
    <row r="18" spans="1:14" s="79" customFormat="1" ht="23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1.75" customHeight="1">
      <c r="A19" s="405" t="s">
        <v>116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7"/>
    </row>
    <row r="20" spans="1:14" ht="24" customHeight="1">
      <c r="A20" s="409" t="s">
        <v>117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1"/>
    </row>
    <row r="21" spans="1:14" ht="23.25">
      <c r="A21" s="409" t="s">
        <v>118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1"/>
    </row>
    <row r="22" spans="1:14" ht="47.25" customHeight="1">
      <c r="A22" s="409" t="s">
        <v>119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1"/>
    </row>
    <row r="23" spans="1:14" ht="25.5" customHeight="1">
      <c r="A23" s="412" t="s">
        <v>145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4"/>
    </row>
    <row r="24" spans="1:14" ht="23.25">
      <c r="A24" s="408" t="s">
        <v>26</v>
      </c>
      <c r="B24" s="408"/>
      <c r="C24" s="5"/>
      <c r="D24" s="5"/>
      <c r="E24" s="5"/>
      <c r="K24" s="397" t="s">
        <v>22</v>
      </c>
      <c r="L24" s="397"/>
      <c r="M24" s="397"/>
      <c r="N24" s="397"/>
    </row>
    <row r="25" spans="1:14" ht="23.25">
      <c r="A25" s="415" t="s">
        <v>13</v>
      </c>
      <c r="B25" s="415"/>
      <c r="C25" s="5"/>
      <c r="D25" s="5"/>
      <c r="E25" s="5"/>
      <c r="K25" s="397" t="s">
        <v>23</v>
      </c>
      <c r="L25" s="397"/>
      <c r="M25" s="397"/>
      <c r="N25" s="397"/>
    </row>
  </sheetData>
  <mergeCells count="31">
    <mergeCell ref="A14:B14"/>
    <mergeCell ref="A15:B15"/>
    <mergeCell ref="K4:N4"/>
    <mergeCell ref="A4:B4"/>
    <mergeCell ref="F8:J10"/>
    <mergeCell ref="K1:N1"/>
    <mergeCell ref="A1:J1"/>
    <mergeCell ref="A16:B16"/>
    <mergeCell ref="F13:I13"/>
    <mergeCell ref="F15:L15"/>
    <mergeCell ref="G14:I14"/>
    <mergeCell ref="L16:N16"/>
    <mergeCell ref="A3:N3"/>
    <mergeCell ref="A12:B12"/>
    <mergeCell ref="A13:B13"/>
    <mergeCell ref="A25:B25"/>
    <mergeCell ref="A5:A6"/>
    <mergeCell ref="K25:N25"/>
    <mergeCell ref="K24:N24"/>
    <mergeCell ref="C5:E5"/>
    <mergeCell ref="B5:B6"/>
    <mergeCell ref="M5:M6"/>
    <mergeCell ref="A17:J17"/>
    <mergeCell ref="K17:N17"/>
    <mergeCell ref="G5:L5"/>
    <mergeCell ref="A19:N19"/>
    <mergeCell ref="A24:B24"/>
    <mergeCell ref="A22:N22"/>
    <mergeCell ref="A20:N20"/>
    <mergeCell ref="A21:N21"/>
    <mergeCell ref="A23:N23"/>
  </mergeCells>
  <printOptions/>
  <pageMargins left="0.6299212598425197" right="0.5511811023622047" top="1.3779527559055118" bottom="0.984251968503937" header="0.5118110236220472" footer="0.31496062992125984"/>
  <pageSetup horizontalDpi="600" verticalDpi="600" orientation="landscape" paperSize="9" scale="90" r:id="rId1"/>
  <headerFooter alignWithMargins="0">
    <oddFooter>&amp;Cหน้า 3-&amp;P</oddFooter>
  </headerFooter>
  <rowBreaks count="1" manualBreakCount="1">
    <brk id="1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80" zoomScaleNormal="75" zoomScaleSheetLayoutView="80" workbookViewId="0" topLeftCell="A10">
      <selection activeCell="D7" sqref="D7"/>
    </sheetView>
  </sheetViews>
  <sheetFormatPr defaultColWidth="9.140625" defaultRowHeight="21.75"/>
  <cols>
    <col min="1" max="1" width="40.7109375" style="5" customWidth="1"/>
    <col min="2" max="2" width="19.7109375" style="5" customWidth="1"/>
    <col min="3" max="3" width="20.00390625" style="5" customWidth="1"/>
    <col min="4" max="4" width="50.421875" style="5" customWidth="1"/>
    <col min="5" max="16384" width="9.140625" style="5" customWidth="1"/>
  </cols>
  <sheetData>
    <row r="1" spans="1:4" ht="27.75" customHeight="1">
      <c r="A1" s="458" t="s">
        <v>158</v>
      </c>
      <c r="B1" s="458"/>
      <c r="C1" s="458"/>
      <c r="D1" s="458"/>
    </row>
    <row r="2" ht="23.25">
      <c r="D2" s="24" t="s">
        <v>175</v>
      </c>
    </row>
    <row r="3" spans="1:4" s="70" customFormat="1" ht="26.25">
      <c r="A3" s="393" t="s">
        <v>146</v>
      </c>
      <c r="B3" s="463"/>
      <c r="C3" s="463"/>
      <c r="D3" s="364"/>
    </row>
    <row r="4" spans="1:4" s="70" customFormat="1" ht="23.25">
      <c r="A4" s="100" t="s">
        <v>160</v>
      </c>
      <c r="B4" s="84"/>
      <c r="C4" s="84"/>
      <c r="D4" s="114" t="s">
        <v>177</v>
      </c>
    </row>
    <row r="5" spans="1:4" s="101" customFormat="1" ht="23.25">
      <c r="A5" s="466" t="s">
        <v>72</v>
      </c>
      <c r="B5" s="464" t="s">
        <v>73</v>
      </c>
      <c r="C5" s="373" t="s">
        <v>74</v>
      </c>
      <c r="D5" s="464" t="s">
        <v>9</v>
      </c>
    </row>
    <row r="6" spans="1:4" s="101" customFormat="1" ht="23.25">
      <c r="A6" s="467"/>
      <c r="B6" s="465"/>
      <c r="C6" s="390"/>
      <c r="D6" s="465"/>
    </row>
    <row r="7" spans="1:4" s="101" customFormat="1" ht="31.5" customHeight="1">
      <c r="A7" s="177" t="s">
        <v>183</v>
      </c>
      <c r="B7" s="178">
        <v>1</v>
      </c>
      <c r="C7" s="178"/>
      <c r="D7" s="177" t="s">
        <v>184</v>
      </c>
    </row>
    <row r="8" spans="1:4" s="101" customFormat="1" ht="45" customHeight="1">
      <c r="A8" s="177" t="s">
        <v>185</v>
      </c>
      <c r="B8" s="178">
        <v>1</v>
      </c>
      <c r="C8" s="178"/>
      <c r="D8" s="177" t="s">
        <v>186</v>
      </c>
    </row>
    <row r="9" spans="1:4" s="101" customFormat="1" ht="63.75" customHeight="1">
      <c r="A9" s="177" t="s">
        <v>187</v>
      </c>
      <c r="B9" s="178">
        <v>1</v>
      </c>
      <c r="C9" s="178"/>
      <c r="D9" s="177" t="s">
        <v>188</v>
      </c>
    </row>
    <row r="10" spans="1:4" s="101" customFormat="1" ht="42" customHeight="1">
      <c r="A10" s="177" t="s">
        <v>189</v>
      </c>
      <c r="B10" s="178">
        <v>1</v>
      </c>
      <c r="C10" s="178"/>
      <c r="D10" s="177" t="s">
        <v>190</v>
      </c>
    </row>
    <row r="11" spans="1:4" s="101" customFormat="1" ht="93.75" customHeight="1">
      <c r="A11" s="177" t="s">
        <v>191</v>
      </c>
      <c r="B11" s="178">
        <v>1</v>
      </c>
      <c r="C11" s="178"/>
      <c r="D11" s="177" t="s">
        <v>192</v>
      </c>
    </row>
    <row r="12" spans="1:4" s="101" customFormat="1" ht="44.25" customHeight="1">
      <c r="A12" s="177" t="s">
        <v>193</v>
      </c>
      <c r="B12" s="178">
        <v>1</v>
      </c>
      <c r="C12" s="178"/>
      <c r="D12" s="177" t="s">
        <v>194</v>
      </c>
    </row>
    <row r="13" spans="1:4" s="101" customFormat="1" ht="56.25" customHeight="1">
      <c r="A13" s="177" t="s">
        <v>195</v>
      </c>
      <c r="B13" s="178">
        <v>1</v>
      </c>
      <c r="C13" s="178"/>
      <c r="D13" s="177" t="s">
        <v>196</v>
      </c>
    </row>
    <row r="14" spans="1:4" ht="23.25">
      <c r="A14" s="158" t="s">
        <v>53</v>
      </c>
      <c r="B14" s="179">
        <f>SUM(B5:B13)</f>
        <v>7</v>
      </c>
      <c r="C14" s="179">
        <f>SUM(C5:C13)</f>
        <v>0</v>
      </c>
      <c r="D14" s="3"/>
    </row>
    <row r="15" spans="1:4" ht="23.25">
      <c r="A15" s="180" t="s">
        <v>16</v>
      </c>
      <c r="B15" s="461">
        <f>SUM(B14,C14)</f>
        <v>7</v>
      </c>
      <c r="C15" s="462"/>
      <c r="D15" s="3"/>
    </row>
    <row r="16" spans="1:4" s="72" customFormat="1" ht="23.25">
      <c r="A16" s="365" t="s">
        <v>167</v>
      </c>
      <c r="B16" s="366"/>
      <c r="C16" s="366"/>
      <c r="D16" s="114" t="s">
        <v>179</v>
      </c>
    </row>
    <row r="17" spans="1:4" s="72" customFormat="1" ht="23.25">
      <c r="A17" s="102" t="s">
        <v>81</v>
      </c>
      <c r="B17" s="132"/>
      <c r="C17" s="132"/>
      <c r="D17" s="103"/>
    </row>
    <row r="18" spans="1:4" s="72" customFormat="1" ht="89.25" customHeight="1">
      <c r="A18" s="412" t="s">
        <v>299</v>
      </c>
      <c r="B18" s="459"/>
      <c r="C18" s="459"/>
      <c r="D18" s="460"/>
    </row>
    <row r="19" spans="1:4" ht="23.25">
      <c r="A19" s="5" t="s">
        <v>28</v>
      </c>
      <c r="D19" s="23" t="s">
        <v>178</v>
      </c>
    </row>
    <row r="20" spans="1:4" ht="23.25">
      <c r="A20" s="5" t="s">
        <v>38</v>
      </c>
      <c r="D20" s="23" t="s">
        <v>23</v>
      </c>
    </row>
    <row r="21" ht="23.25">
      <c r="D21" s="23"/>
    </row>
    <row r="22" ht="23.25">
      <c r="D22" s="23"/>
    </row>
    <row r="23" ht="23.25">
      <c r="D23" s="23"/>
    </row>
    <row r="24" ht="23.25">
      <c r="D24" s="23"/>
    </row>
    <row r="25" spans="1:4" ht="23.25">
      <c r="A25" s="311"/>
      <c r="B25" s="311"/>
      <c r="C25" s="311"/>
      <c r="D25" s="311"/>
    </row>
  </sheetData>
  <mergeCells count="10">
    <mergeCell ref="A1:D1"/>
    <mergeCell ref="A25:D25"/>
    <mergeCell ref="A18:D18"/>
    <mergeCell ref="B15:C15"/>
    <mergeCell ref="A3:D3"/>
    <mergeCell ref="A16:C16"/>
    <mergeCell ref="D5:D6"/>
    <mergeCell ref="A5:A6"/>
    <mergeCell ref="B5:B6"/>
    <mergeCell ref="C5:C6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portrait" paperSize="9" scale="74" r:id="rId1"/>
  <headerFooter alignWithMargins="0">
    <oddFooter>&amp;Cหน้า 3-&amp;P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9"/>
  <sheetViews>
    <sheetView tabSelected="1" view="pageBreakPreview" zoomScale="80" zoomScaleNormal="75" zoomScaleSheetLayoutView="80" workbookViewId="0" topLeftCell="A61">
      <selection activeCell="H60" sqref="H60:J60"/>
    </sheetView>
  </sheetViews>
  <sheetFormatPr defaultColWidth="9.140625" defaultRowHeight="21.75"/>
  <cols>
    <col min="1" max="1" width="5.421875" style="15" customWidth="1"/>
    <col min="2" max="2" width="41.00390625" style="15" customWidth="1"/>
    <col min="3" max="3" width="15.421875" style="15" customWidth="1"/>
    <col min="4" max="4" width="16.140625" style="15" customWidth="1"/>
    <col min="5" max="5" width="14.7109375" style="15" customWidth="1"/>
    <col min="6" max="6" width="15.7109375" style="15" customWidth="1"/>
    <col min="7" max="7" width="18.7109375" style="15" customWidth="1"/>
    <col min="8" max="8" width="14.28125" style="15" customWidth="1"/>
    <col min="9" max="9" width="12.7109375" style="15" customWidth="1"/>
    <col min="10" max="10" width="17.421875" style="15" customWidth="1"/>
    <col min="11" max="16384" width="9.140625" style="15" customWidth="1"/>
  </cols>
  <sheetData>
    <row r="1" spans="1:10" ht="30.75" customHeight="1">
      <c r="A1" s="484" t="s">
        <v>158</v>
      </c>
      <c r="B1" s="484"/>
      <c r="C1" s="484"/>
      <c r="D1" s="484"/>
      <c r="E1" s="484"/>
      <c r="F1" s="484"/>
      <c r="G1" s="484"/>
      <c r="H1" s="485" t="s">
        <v>300</v>
      </c>
      <c r="I1" s="485"/>
      <c r="J1" s="485"/>
    </row>
    <row r="2" spans="1:10" ht="25.5" customHeight="1">
      <c r="A2" s="25"/>
      <c r="B2" s="25"/>
      <c r="C2" s="25"/>
      <c r="D2" s="25"/>
      <c r="E2" s="25"/>
      <c r="F2" s="25"/>
      <c r="G2" s="25"/>
      <c r="H2" s="398"/>
      <c r="I2" s="398"/>
      <c r="J2" s="398"/>
    </row>
    <row r="3" spans="1:10" s="79" customFormat="1" ht="23.25">
      <c r="A3" s="473" t="s">
        <v>157</v>
      </c>
      <c r="B3" s="474"/>
      <c r="C3" s="474"/>
      <c r="D3" s="474"/>
      <c r="E3" s="474"/>
      <c r="F3" s="474"/>
      <c r="G3" s="474"/>
      <c r="H3" s="474"/>
      <c r="I3" s="474"/>
      <c r="J3" s="475"/>
    </row>
    <row r="4" spans="1:10" s="79" customFormat="1" ht="23.25" customHeight="1">
      <c r="A4" s="478" t="s">
        <v>160</v>
      </c>
      <c r="B4" s="479"/>
      <c r="C4" s="159"/>
      <c r="D4" s="159"/>
      <c r="E4" s="159"/>
      <c r="F4" s="159"/>
      <c r="G4" s="159"/>
      <c r="H4" s="434" t="s">
        <v>165</v>
      </c>
      <c r="I4" s="434"/>
      <c r="J4" s="435"/>
    </row>
    <row r="5" spans="1:19" s="79" customFormat="1" ht="24" customHeight="1">
      <c r="A5" s="476" t="s">
        <v>7</v>
      </c>
      <c r="B5" s="477"/>
      <c r="C5" s="443" t="s">
        <v>75</v>
      </c>
      <c r="D5" s="444"/>
      <c r="E5" s="472"/>
      <c r="F5" s="482" t="s">
        <v>8</v>
      </c>
      <c r="G5" s="482" t="s">
        <v>44</v>
      </c>
      <c r="H5" s="490" t="s">
        <v>39</v>
      </c>
      <c r="I5" s="490" t="s">
        <v>147</v>
      </c>
      <c r="J5" s="488" t="s">
        <v>0</v>
      </c>
      <c r="K5" s="106"/>
      <c r="L5" s="104"/>
      <c r="M5" s="105"/>
      <c r="N5" s="105"/>
      <c r="O5" s="105"/>
      <c r="P5" s="105"/>
      <c r="Q5" s="105"/>
      <c r="R5" s="105"/>
      <c r="S5" s="105"/>
    </row>
    <row r="6" spans="1:19" s="79" customFormat="1" ht="24.75" customHeight="1">
      <c r="A6" s="133"/>
      <c r="B6" s="134"/>
      <c r="C6" s="109" t="s">
        <v>76</v>
      </c>
      <c r="D6" s="109" t="s">
        <v>77</v>
      </c>
      <c r="E6" s="109" t="s">
        <v>46</v>
      </c>
      <c r="F6" s="483"/>
      <c r="G6" s="483"/>
      <c r="H6" s="491"/>
      <c r="I6" s="491"/>
      <c r="J6" s="489"/>
      <c r="K6" s="106"/>
      <c r="L6" s="104"/>
      <c r="M6" s="105"/>
      <c r="N6" s="105"/>
      <c r="O6" s="105"/>
      <c r="P6" s="105"/>
      <c r="Q6" s="105"/>
      <c r="R6" s="105"/>
      <c r="S6" s="105"/>
    </row>
    <row r="7" spans="1:19" s="79" customFormat="1" ht="39" customHeight="1">
      <c r="A7" s="243">
        <v>1</v>
      </c>
      <c r="B7" s="229" t="s">
        <v>215</v>
      </c>
      <c r="C7" s="230">
        <v>0</v>
      </c>
      <c r="D7" s="231">
        <v>6404754</v>
      </c>
      <c r="E7" s="230">
        <f aca="true" t="shared" si="0" ref="E7:E15">SUM(C7:D7)</f>
        <v>6404754</v>
      </c>
      <c r="F7" s="230">
        <v>4803565.5</v>
      </c>
      <c r="G7" s="230">
        <v>1524331.452</v>
      </c>
      <c r="H7" s="230">
        <v>76857.048</v>
      </c>
      <c r="I7" s="230">
        <v>0</v>
      </c>
      <c r="J7" s="232"/>
      <c r="K7" s="106"/>
      <c r="L7" s="104"/>
      <c r="M7" s="105"/>
      <c r="N7" s="105"/>
      <c r="O7" s="105"/>
      <c r="P7" s="105"/>
      <c r="Q7" s="105"/>
      <c r="R7" s="105"/>
      <c r="S7" s="105"/>
    </row>
    <row r="8" spans="1:19" s="79" customFormat="1" ht="39" customHeight="1">
      <c r="A8" s="243">
        <v>2</v>
      </c>
      <c r="B8" s="229" t="s">
        <v>218</v>
      </c>
      <c r="C8" s="230">
        <v>0</v>
      </c>
      <c r="D8" s="231">
        <v>916925</v>
      </c>
      <c r="E8" s="230">
        <f t="shared" si="0"/>
        <v>916925</v>
      </c>
      <c r="F8" s="230">
        <v>687693.75</v>
      </c>
      <c r="G8" s="230">
        <v>218228.15</v>
      </c>
      <c r="H8" s="230">
        <v>11003.1</v>
      </c>
      <c r="I8" s="230">
        <v>0</v>
      </c>
      <c r="J8" s="232"/>
      <c r="K8" s="106"/>
      <c r="L8" s="104"/>
      <c r="M8" s="105"/>
      <c r="N8" s="105"/>
      <c r="O8" s="105"/>
      <c r="P8" s="105"/>
      <c r="Q8" s="105"/>
      <c r="R8" s="105"/>
      <c r="S8" s="105"/>
    </row>
    <row r="9" spans="1:19" s="79" customFormat="1" ht="39" customHeight="1">
      <c r="A9" s="243">
        <v>3</v>
      </c>
      <c r="B9" s="229" t="s">
        <v>219</v>
      </c>
      <c r="C9" s="230">
        <v>0</v>
      </c>
      <c r="D9" s="231">
        <v>39953</v>
      </c>
      <c r="E9" s="230">
        <f t="shared" si="0"/>
        <v>39953</v>
      </c>
      <c r="F9" s="230">
        <v>29964.75</v>
      </c>
      <c r="G9" s="230">
        <v>9508.814</v>
      </c>
      <c r="H9" s="230">
        <v>479.43600000000004</v>
      </c>
      <c r="I9" s="230">
        <v>0</v>
      </c>
      <c r="J9" s="232"/>
      <c r="K9" s="106"/>
      <c r="L9" s="104"/>
      <c r="M9" s="105"/>
      <c r="N9" s="105"/>
      <c r="O9" s="105"/>
      <c r="P9" s="105"/>
      <c r="Q9" s="105"/>
      <c r="R9" s="105"/>
      <c r="S9" s="105"/>
    </row>
    <row r="10" spans="1:19" s="79" customFormat="1" ht="39" customHeight="1">
      <c r="A10" s="243">
        <v>4</v>
      </c>
      <c r="B10" s="229" t="s">
        <v>220</v>
      </c>
      <c r="C10" s="230">
        <v>0</v>
      </c>
      <c r="D10" s="231">
        <v>105420</v>
      </c>
      <c r="E10" s="230">
        <f t="shared" si="0"/>
        <v>105420</v>
      </c>
      <c r="F10" s="230">
        <v>79065</v>
      </c>
      <c r="G10" s="230">
        <v>25089.96</v>
      </c>
      <c r="H10" s="230">
        <v>1265.04</v>
      </c>
      <c r="I10" s="230">
        <v>0</v>
      </c>
      <c r="J10" s="232"/>
      <c r="K10" s="106"/>
      <c r="L10" s="104"/>
      <c r="M10" s="105"/>
      <c r="N10" s="105"/>
      <c r="O10" s="105"/>
      <c r="P10" s="105"/>
      <c r="Q10" s="105"/>
      <c r="R10" s="105"/>
      <c r="S10" s="105"/>
    </row>
    <row r="11" spans="1:19" s="79" customFormat="1" ht="39" customHeight="1">
      <c r="A11" s="243">
        <v>5</v>
      </c>
      <c r="B11" s="229" t="s">
        <v>221</v>
      </c>
      <c r="C11" s="230">
        <v>0</v>
      </c>
      <c r="D11" s="231">
        <v>10000</v>
      </c>
      <c r="E11" s="230">
        <f t="shared" si="0"/>
        <v>10000</v>
      </c>
      <c r="F11" s="230">
        <v>0</v>
      </c>
      <c r="G11" s="230">
        <v>9880</v>
      </c>
      <c r="H11" s="230">
        <v>120</v>
      </c>
      <c r="I11" s="230">
        <v>0</v>
      </c>
      <c r="J11" s="232"/>
      <c r="K11" s="106"/>
      <c r="L11" s="104"/>
      <c r="M11" s="105"/>
      <c r="N11" s="105"/>
      <c r="O11" s="105"/>
      <c r="P11" s="105"/>
      <c r="Q11" s="105"/>
      <c r="R11" s="105"/>
      <c r="S11" s="105"/>
    </row>
    <row r="12" spans="1:19" s="79" customFormat="1" ht="39" customHeight="1">
      <c r="A12" s="243">
        <v>6</v>
      </c>
      <c r="B12" s="229" t="s">
        <v>222</v>
      </c>
      <c r="C12" s="230">
        <v>0</v>
      </c>
      <c r="D12" s="231">
        <v>176613</v>
      </c>
      <c r="E12" s="230">
        <f t="shared" si="0"/>
        <v>176613</v>
      </c>
      <c r="F12" s="230">
        <v>0</v>
      </c>
      <c r="G12" s="230">
        <v>174493.644</v>
      </c>
      <c r="H12" s="230">
        <v>2119.356</v>
      </c>
      <c r="I12" s="230">
        <v>0</v>
      </c>
      <c r="J12" s="232"/>
      <c r="K12" s="106"/>
      <c r="L12" s="104"/>
      <c r="M12" s="105"/>
      <c r="N12" s="105"/>
      <c r="O12" s="105"/>
      <c r="P12" s="105"/>
      <c r="Q12" s="105"/>
      <c r="R12" s="105"/>
      <c r="S12" s="105"/>
    </row>
    <row r="13" spans="1:19" s="79" customFormat="1" ht="39" customHeight="1">
      <c r="A13" s="243">
        <v>7</v>
      </c>
      <c r="B13" s="233" t="s">
        <v>223</v>
      </c>
      <c r="C13" s="230">
        <v>16600</v>
      </c>
      <c r="D13" s="230">
        <v>0</v>
      </c>
      <c r="E13" s="230">
        <f t="shared" si="0"/>
        <v>16600</v>
      </c>
      <c r="F13" s="234">
        <v>13108</v>
      </c>
      <c r="G13" s="234">
        <v>3342</v>
      </c>
      <c r="H13" s="234">
        <v>150</v>
      </c>
      <c r="I13" s="234">
        <v>0</v>
      </c>
      <c r="J13" s="257"/>
      <c r="K13" s="106"/>
      <c r="L13" s="104"/>
      <c r="M13" s="105"/>
      <c r="N13" s="105"/>
      <c r="O13" s="105"/>
      <c r="P13" s="105"/>
      <c r="Q13" s="105"/>
      <c r="R13" s="105"/>
      <c r="S13" s="105"/>
    </row>
    <row r="14" spans="1:10" ht="39" customHeight="1">
      <c r="A14" s="243">
        <v>8</v>
      </c>
      <c r="B14" s="233" t="s">
        <v>225</v>
      </c>
      <c r="C14" s="230">
        <v>38700</v>
      </c>
      <c r="D14" s="230">
        <v>0</v>
      </c>
      <c r="E14" s="230">
        <f t="shared" si="0"/>
        <v>38700</v>
      </c>
      <c r="F14" s="234">
        <v>31765</v>
      </c>
      <c r="G14" s="234">
        <v>6587</v>
      </c>
      <c r="H14" s="234">
        <v>348</v>
      </c>
      <c r="I14" s="234">
        <v>0</v>
      </c>
      <c r="J14" s="257"/>
    </row>
    <row r="15" spans="1:10" ht="39" customHeight="1">
      <c r="A15" s="244">
        <v>9</v>
      </c>
      <c r="B15" s="235" t="s">
        <v>226</v>
      </c>
      <c r="C15" s="231">
        <v>70500</v>
      </c>
      <c r="D15" s="230">
        <v>0</v>
      </c>
      <c r="E15" s="230">
        <f t="shared" si="0"/>
        <v>70500</v>
      </c>
      <c r="F15" s="231">
        <v>62946</v>
      </c>
      <c r="G15" s="234">
        <v>6708</v>
      </c>
      <c r="H15" s="234">
        <v>846</v>
      </c>
      <c r="I15" s="234">
        <v>0</v>
      </c>
      <c r="J15" s="257"/>
    </row>
    <row r="16" spans="1:10" ht="28.5" customHeight="1">
      <c r="A16" s="484" t="s">
        <v>158</v>
      </c>
      <c r="B16" s="484"/>
      <c r="C16" s="484"/>
      <c r="D16" s="484"/>
      <c r="E16" s="484"/>
      <c r="F16" s="484"/>
      <c r="G16" s="484"/>
      <c r="H16" s="485" t="s">
        <v>301</v>
      </c>
      <c r="I16" s="485"/>
      <c r="J16" s="485"/>
    </row>
    <row r="17" spans="1:10" ht="28.5" customHeight="1">
      <c r="A17" s="25"/>
      <c r="B17" s="25"/>
      <c r="C17" s="25"/>
      <c r="D17" s="25"/>
      <c r="E17" s="25"/>
      <c r="F17" s="25"/>
      <c r="G17" s="25"/>
      <c r="H17" s="398"/>
      <c r="I17" s="398"/>
      <c r="J17" s="398"/>
    </row>
    <row r="18" spans="1:19" s="79" customFormat="1" ht="24" customHeight="1">
      <c r="A18" s="476" t="s">
        <v>7</v>
      </c>
      <c r="B18" s="477"/>
      <c r="C18" s="443" t="s">
        <v>75</v>
      </c>
      <c r="D18" s="444"/>
      <c r="E18" s="472"/>
      <c r="F18" s="482" t="s">
        <v>8</v>
      </c>
      <c r="G18" s="482" t="s">
        <v>44</v>
      </c>
      <c r="H18" s="490" t="s">
        <v>39</v>
      </c>
      <c r="I18" s="490" t="s">
        <v>147</v>
      </c>
      <c r="J18" s="488" t="s">
        <v>0</v>
      </c>
      <c r="K18" s="106"/>
      <c r="L18" s="104"/>
      <c r="M18" s="105"/>
      <c r="N18" s="105"/>
      <c r="O18" s="105"/>
      <c r="P18" s="105"/>
      <c r="Q18" s="105"/>
      <c r="R18" s="105"/>
      <c r="S18" s="105"/>
    </row>
    <row r="19" spans="1:19" s="79" customFormat="1" ht="24.75" customHeight="1">
      <c r="A19" s="133"/>
      <c r="B19" s="134"/>
      <c r="C19" s="109" t="s">
        <v>76</v>
      </c>
      <c r="D19" s="109" t="s">
        <v>77</v>
      </c>
      <c r="E19" s="109" t="s">
        <v>46</v>
      </c>
      <c r="F19" s="483"/>
      <c r="G19" s="483"/>
      <c r="H19" s="491"/>
      <c r="I19" s="491"/>
      <c r="J19" s="489"/>
      <c r="K19" s="106"/>
      <c r="L19" s="104"/>
      <c r="M19" s="105"/>
      <c r="N19" s="105"/>
      <c r="O19" s="105"/>
      <c r="P19" s="105"/>
      <c r="Q19" s="105"/>
      <c r="R19" s="105"/>
      <c r="S19" s="105"/>
    </row>
    <row r="20" spans="1:10" ht="42.75" customHeight="1">
      <c r="A20" s="243">
        <v>10</v>
      </c>
      <c r="B20" s="233" t="s">
        <v>229</v>
      </c>
      <c r="C20" s="230">
        <v>10800</v>
      </c>
      <c r="D20" s="230">
        <v>0</v>
      </c>
      <c r="E20" s="230">
        <f aca="true" t="shared" si="1" ref="E20:E30">SUM(C20:D20)</f>
        <v>10800</v>
      </c>
      <c r="F20" s="234">
        <v>9639</v>
      </c>
      <c r="G20" s="234">
        <v>1064</v>
      </c>
      <c r="H20" s="234">
        <v>97</v>
      </c>
      <c r="I20" s="234">
        <v>0</v>
      </c>
      <c r="J20" s="257"/>
    </row>
    <row r="21" spans="1:10" ht="36.75" customHeight="1">
      <c r="A21" s="243">
        <v>11</v>
      </c>
      <c r="B21" s="233" t="s">
        <v>230</v>
      </c>
      <c r="C21" s="230">
        <v>97650</v>
      </c>
      <c r="D21" s="230">
        <v>0</v>
      </c>
      <c r="E21" s="230">
        <f t="shared" si="1"/>
        <v>97650</v>
      </c>
      <c r="F21" s="234">
        <v>59220</v>
      </c>
      <c r="G21" s="234">
        <v>37552</v>
      </c>
      <c r="H21" s="234">
        <v>878</v>
      </c>
      <c r="I21" s="234">
        <v>0</v>
      </c>
      <c r="J21" s="257"/>
    </row>
    <row r="22" spans="1:10" ht="36.75" customHeight="1">
      <c r="A22" s="243">
        <v>12</v>
      </c>
      <c r="B22" s="233" t="s">
        <v>231</v>
      </c>
      <c r="C22" s="230">
        <v>17050</v>
      </c>
      <c r="D22" s="230">
        <v>0</v>
      </c>
      <c r="E22" s="230">
        <f t="shared" si="1"/>
        <v>17050</v>
      </c>
      <c r="F22" s="234">
        <v>11949</v>
      </c>
      <c r="G22" s="234">
        <v>4947</v>
      </c>
      <c r="H22" s="234">
        <v>154</v>
      </c>
      <c r="I22" s="234">
        <v>0</v>
      </c>
      <c r="J22" s="257"/>
    </row>
    <row r="23" spans="1:10" ht="36.75" customHeight="1">
      <c r="A23" s="243">
        <v>13</v>
      </c>
      <c r="B23" s="233" t="s">
        <v>232</v>
      </c>
      <c r="C23" s="230">
        <v>76500</v>
      </c>
      <c r="D23" s="230">
        <v>0</v>
      </c>
      <c r="E23" s="230">
        <f t="shared" si="1"/>
        <v>76500</v>
      </c>
      <c r="F23" s="234">
        <v>47040</v>
      </c>
      <c r="G23" s="234">
        <v>28770</v>
      </c>
      <c r="H23" s="234">
        <v>690</v>
      </c>
      <c r="I23" s="234">
        <v>0</v>
      </c>
      <c r="J23" s="257"/>
    </row>
    <row r="24" spans="1:10" ht="36.75" customHeight="1">
      <c r="A24" s="243">
        <v>14</v>
      </c>
      <c r="B24" s="233" t="s">
        <v>233</v>
      </c>
      <c r="C24" s="230">
        <v>29700</v>
      </c>
      <c r="D24" s="230">
        <v>0</v>
      </c>
      <c r="E24" s="230">
        <f t="shared" si="1"/>
        <v>29700</v>
      </c>
      <c r="F24" s="234">
        <v>23148</v>
      </c>
      <c r="G24" s="234">
        <v>6284</v>
      </c>
      <c r="H24" s="234">
        <v>268</v>
      </c>
      <c r="I24" s="234">
        <v>0</v>
      </c>
      <c r="J24" s="257"/>
    </row>
    <row r="25" spans="1:10" ht="36.75" customHeight="1">
      <c r="A25" s="243">
        <v>15</v>
      </c>
      <c r="B25" s="233" t="s">
        <v>234</v>
      </c>
      <c r="C25" s="230">
        <v>10560</v>
      </c>
      <c r="D25" s="230">
        <v>0</v>
      </c>
      <c r="E25" s="230">
        <f t="shared" si="1"/>
        <v>10560</v>
      </c>
      <c r="F25" s="234">
        <v>9012</v>
      </c>
      <c r="G25" s="234">
        <v>1453</v>
      </c>
      <c r="H25" s="234">
        <v>95</v>
      </c>
      <c r="I25" s="234">
        <v>0</v>
      </c>
      <c r="J25" s="257"/>
    </row>
    <row r="26" spans="1:10" ht="40.5" customHeight="1">
      <c r="A26" s="244">
        <v>16</v>
      </c>
      <c r="B26" s="235" t="s">
        <v>238</v>
      </c>
      <c r="C26" s="230">
        <v>0</v>
      </c>
      <c r="D26" s="231">
        <v>94815</v>
      </c>
      <c r="E26" s="230">
        <f t="shared" si="1"/>
        <v>94815</v>
      </c>
      <c r="F26" s="231">
        <v>83437</v>
      </c>
      <c r="G26" s="234">
        <v>10524</v>
      </c>
      <c r="H26" s="234">
        <v>854</v>
      </c>
      <c r="I26" s="234">
        <v>0</v>
      </c>
      <c r="J26" s="257"/>
    </row>
    <row r="27" spans="1:10" ht="36" customHeight="1">
      <c r="A27" s="243">
        <v>17</v>
      </c>
      <c r="B27" s="233" t="s">
        <v>240</v>
      </c>
      <c r="C27" s="230">
        <v>0</v>
      </c>
      <c r="D27" s="230">
        <v>25000</v>
      </c>
      <c r="E27" s="230">
        <f t="shared" si="1"/>
        <v>25000</v>
      </c>
      <c r="F27" s="234">
        <v>20020</v>
      </c>
      <c r="G27" s="234">
        <v>4755</v>
      </c>
      <c r="H27" s="234">
        <v>225</v>
      </c>
      <c r="I27" s="234">
        <v>0</v>
      </c>
      <c r="J27" s="257"/>
    </row>
    <row r="28" spans="1:10" ht="36" customHeight="1">
      <c r="A28" s="243">
        <v>18</v>
      </c>
      <c r="B28" s="233" t="s">
        <v>242</v>
      </c>
      <c r="C28" s="230">
        <v>0</v>
      </c>
      <c r="D28" s="230">
        <v>18722</v>
      </c>
      <c r="E28" s="230">
        <f t="shared" si="1"/>
        <v>18722</v>
      </c>
      <c r="F28" s="234">
        <v>18722</v>
      </c>
      <c r="G28" s="234">
        <v>0</v>
      </c>
      <c r="H28" s="234">
        <v>0</v>
      </c>
      <c r="I28" s="234">
        <v>0</v>
      </c>
      <c r="J28" s="257"/>
    </row>
    <row r="29" spans="1:10" ht="36" customHeight="1">
      <c r="A29" s="243">
        <v>19</v>
      </c>
      <c r="B29" s="233" t="s">
        <v>244</v>
      </c>
      <c r="C29" s="230">
        <v>0</v>
      </c>
      <c r="D29" s="230">
        <v>8760</v>
      </c>
      <c r="E29" s="230">
        <f t="shared" si="1"/>
        <v>8760</v>
      </c>
      <c r="F29" s="234">
        <v>8760</v>
      </c>
      <c r="G29" s="234">
        <v>0</v>
      </c>
      <c r="H29" s="234">
        <v>0</v>
      </c>
      <c r="I29" s="234">
        <v>0</v>
      </c>
      <c r="J29" s="257"/>
    </row>
    <row r="30" spans="1:10" ht="36" customHeight="1">
      <c r="A30" s="243">
        <v>20</v>
      </c>
      <c r="B30" s="233" t="s">
        <v>245</v>
      </c>
      <c r="C30" s="230">
        <v>0</v>
      </c>
      <c r="D30" s="230">
        <v>7320</v>
      </c>
      <c r="E30" s="230">
        <f t="shared" si="1"/>
        <v>7320</v>
      </c>
      <c r="F30" s="234">
        <v>7320</v>
      </c>
      <c r="G30" s="234">
        <v>0</v>
      </c>
      <c r="H30" s="234">
        <v>0</v>
      </c>
      <c r="I30" s="234">
        <v>0</v>
      </c>
      <c r="J30" s="257"/>
    </row>
    <row r="31" spans="1:10" ht="28.5" customHeight="1">
      <c r="A31" s="484" t="s">
        <v>158</v>
      </c>
      <c r="B31" s="484"/>
      <c r="C31" s="484"/>
      <c r="D31" s="484"/>
      <c r="E31" s="484"/>
      <c r="F31" s="484"/>
      <c r="G31" s="484"/>
      <c r="H31" s="485" t="s">
        <v>302</v>
      </c>
      <c r="I31" s="485"/>
      <c r="J31" s="485"/>
    </row>
    <row r="32" spans="1:10" ht="28.5" customHeight="1">
      <c r="A32" s="25"/>
      <c r="B32" s="25"/>
      <c r="C32" s="25"/>
      <c r="D32" s="25"/>
      <c r="E32" s="25"/>
      <c r="F32" s="25"/>
      <c r="G32" s="25"/>
      <c r="H32" s="398"/>
      <c r="I32" s="398"/>
      <c r="J32" s="398"/>
    </row>
    <row r="33" spans="1:19" s="79" customFormat="1" ht="24" customHeight="1">
      <c r="A33" s="476" t="s">
        <v>7</v>
      </c>
      <c r="B33" s="477"/>
      <c r="C33" s="443" t="s">
        <v>75</v>
      </c>
      <c r="D33" s="444"/>
      <c r="E33" s="472"/>
      <c r="F33" s="482" t="s">
        <v>8</v>
      </c>
      <c r="G33" s="482" t="s">
        <v>44</v>
      </c>
      <c r="H33" s="490" t="s">
        <v>39</v>
      </c>
      <c r="I33" s="490" t="s">
        <v>147</v>
      </c>
      <c r="J33" s="488" t="s">
        <v>0</v>
      </c>
      <c r="K33" s="106"/>
      <c r="L33" s="104"/>
      <c r="M33" s="105"/>
      <c r="N33" s="105"/>
      <c r="O33" s="105"/>
      <c r="P33" s="105"/>
      <c r="Q33" s="105"/>
      <c r="R33" s="105"/>
      <c r="S33" s="105"/>
    </row>
    <row r="34" spans="1:19" s="79" customFormat="1" ht="24.75" customHeight="1">
      <c r="A34" s="133"/>
      <c r="B34" s="134"/>
      <c r="C34" s="109" t="s">
        <v>76</v>
      </c>
      <c r="D34" s="109" t="s">
        <v>77</v>
      </c>
      <c r="E34" s="109" t="s">
        <v>46</v>
      </c>
      <c r="F34" s="483"/>
      <c r="G34" s="483"/>
      <c r="H34" s="491"/>
      <c r="I34" s="491"/>
      <c r="J34" s="489"/>
      <c r="K34" s="106"/>
      <c r="L34" s="104"/>
      <c r="M34" s="105"/>
      <c r="N34" s="105"/>
      <c r="O34" s="105"/>
      <c r="P34" s="105"/>
      <c r="Q34" s="105"/>
      <c r="R34" s="105"/>
      <c r="S34" s="105"/>
    </row>
    <row r="35" spans="1:10" ht="36" customHeight="1">
      <c r="A35" s="243">
        <v>21</v>
      </c>
      <c r="B35" s="233" t="s">
        <v>246</v>
      </c>
      <c r="C35" s="230">
        <v>0</v>
      </c>
      <c r="D35" s="230">
        <v>14000</v>
      </c>
      <c r="E35" s="230">
        <f aca="true" t="shared" si="2" ref="E35:E45">SUM(C35:D35)</f>
        <v>14000</v>
      </c>
      <c r="F35" s="234">
        <v>9661</v>
      </c>
      <c r="G35" s="234">
        <v>4213</v>
      </c>
      <c r="H35" s="234">
        <v>126</v>
      </c>
      <c r="I35" s="234">
        <v>0</v>
      </c>
      <c r="J35" s="257"/>
    </row>
    <row r="36" spans="1:10" ht="36" customHeight="1">
      <c r="A36" s="243">
        <v>22</v>
      </c>
      <c r="B36" s="235" t="s">
        <v>248</v>
      </c>
      <c r="C36" s="230">
        <v>0</v>
      </c>
      <c r="D36" s="231">
        <v>2739850</v>
      </c>
      <c r="E36" s="230">
        <f t="shared" si="2"/>
        <v>2739850</v>
      </c>
      <c r="F36" s="236">
        <v>2375000</v>
      </c>
      <c r="G36" s="234">
        <v>305351</v>
      </c>
      <c r="H36" s="234">
        <v>32878</v>
      </c>
      <c r="I36" s="234">
        <v>26621</v>
      </c>
      <c r="J36" s="257"/>
    </row>
    <row r="37" spans="1:10" ht="36.75" customHeight="1">
      <c r="A37" s="244">
        <v>23</v>
      </c>
      <c r="B37" s="258" t="s">
        <v>251</v>
      </c>
      <c r="C37" s="259">
        <v>0</v>
      </c>
      <c r="D37" s="260">
        <v>247500</v>
      </c>
      <c r="E37" s="259">
        <f t="shared" si="2"/>
        <v>247500</v>
      </c>
      <c r="F37" s="261">
        <v>220975</v>
      </c>
      <c r="G37" s="262">
        <v>20677</v>
      </c>
      <c r="H37" s="262">
        <v>2970</v>
      </c>
      <c r="I37" s="262">
        <v>2878</v>
      </c>
      <c r="J37" s="263"/>
    </row>
    <row r="38" spans="1:10" ht="39.75" customHeight="1">
      <c r="A38" s="244">
        <v>24</v>
      </c>
      <c r="B38" s="237" t="s">
        <v>253</v>
      </c>
      <c r="C38" s="230">
        <v>0</v>
      </c>
      <c r="D38" s="236">
        <v>894656</v>
      </c>
      <c r="E38" s="230">
        <f t="shared" si="2"/>
        <v>894656</v>
      </c>
      <c r="F38" s="236">
        <f>998500*0.8</f>
        <v>798800</v>
      </c>
      <c r="G38" s="234">
        <f>106400*0.8</f>
        <v>85120</v>
      </c>
      <c r="H38" s="234">
        <f>13420*0.8</f>
        <v>10736</v>
      </c>
      <c r="I38" s="234">
        <v>0</v>
      </c>
      <c r="J38" s="257"/>
    </row>
    <row r="39" spans="1:10" ht="39.75" customHeight="1">
      <c r="A39" s="244">
        <v>25</v>
      </c>
      <c r="B39" s="237" t="s">
        <v>255</v>
      </c>
      <c r="C39" s="230">
        <v>0</v>
      </c>
      <c r="D39" s="236">
        <v>3406750</v>
      </c>
      <c r="E39" s="230">
        <f t="shared" si="2"/>
        <v>3406750</v>
      </c>
      <c r="F39" s="236">
        <f>6308790*0.5</f>
        <v>3154395</v>
      </c>
      <c r="G39" s="234">
        <f>422948*0.5</f>
        <v>211474</v>
      </c>
      <c r="H39" s="234">
        <f>81762*0.5</f>
        <v>40881</v>
      </c>
      <c r="I39" s="234">
        <v>0</v>
      </c>
      <c r="J39" s="257"/>
    </row>
    <row r="40" spans="1:10" ht="39.75" customHeight="1">
      <c r="A40" s="244">
        <v>26</v>
      </c>
      <c r="B40" s="237" t="s">
        <v>257</v>
      </c>
      <c r="C40" s="230">
        <v>0</v>
      </c>
      <c r="D40" s="236">
        <v>275000</v>
      </c>
      <c r="E40" s="230">
        <f t="shared" si="2"/>
        <v>275000</v>
      </c>
      <c r="F40" s="236">
        <f>491071*0.5</f>
        <v>245535.5</v>
      </c>
      <c r="G40" s="234">
        <f>52329*0.5</f>
        <v>26164.5</v>
      </c>
      <c r="H40" s="234">
        <f>6600*0.5</f>
        <v>3300</v>
      </c>
      <c r="I40" s="234">
        <v>0</v>
      </c>
      <c r="J40" s="257"/>
    </row>
    <row r="41" spans="1:10" ht="39.75" customHeight="1">
      <c r="A41" s="244">
        <v>27</v>
      </c>
      <c r="B41" s="237" t="s">
        <v>259</v>
      </c>
      <c r="C41" s="230">
        <v>0</v>
      </c>
      <c r="D41" s="236">
        <v>680000</v>
      </c>
      <c r="E41" s="230">
        <f t="shared" si="2"/>
        <v>680000</v>
      </c>
      <c r="F41" s="236">
        <f>1517857*0.4</f>
        <v>607142.8</v>
      </c>
      <c r="G41" s="234">
        <f>161743*0.4</f>
        <v>64697.200000000004</v>
      </c>
      <c r="H41" s="234">
        <f>20400*0.4</f>
        <v>8160</v>
      </c>
      <c r="I41" s="234">
        <v>0</v>
      </c>
      <c r="J41" s="257"/>
    </row>
    <row r="42" spans="1:10" ht="39.75" customHeight="1">
      <c r="A42" s="243">
        <v>28</v>
      </c>
      <c r="B42" s="237" t="s">
        <v>260</v>
      </c>
      <c r="C42" s="230">
        <v>0</v>
      </c>
      <c r="D42" s="236">
        <v>200000</v>
      </c>
      <c r="E42" s="230">
        <f t="shared" si="2"/>
        <v>200000</v>
      </c>
      <c r="F42" s="236">
        <v>178571</v>
      </c>
      <c r="G42" s="234">
        <v>19189</v>
      </c>
      <c r="H42" s="234">
        <v>1800</v>
      </c>
      <c r="I42" s="234">
        <v>440</v>
      </c>
      <c r="J42" s="257"/>
    </row>
    <row r="43" spans="1:10" ht="37.5" customHeight="1">
      <c r="A43" s="243">
        <v>29</v>
      </c>
      <c r="B43" s="239" t="s">
        <v>262</v>
      </c>
      <c r="C43" s="230">
        <v>0</v>
      </c>
      <c r="D43" s="240">
        <v>5191110</v>
      </c>
      <c r="E43" s="230">
        <f t="shared" si="2"/>
        <v>5191110</v>
      </c>
      <c r="F43" s="238">
        <v>4634840</v>
      </c>
      <c r="G43" s="234">
        <v>379197</v>
      </c>
      <c r="H43" s="234">
        <v>62293</v>
      </c>
      <c r="I43" s="234">
        <v>114780</v>
      </c>
      <c r="J43" s="257"/>
    </row>
    <row r="44" spans="1:10" ht="37.5" customHeight="1">
      <c r="A44" s="243">
        <v>30</v>
      </c>
      <c r="B44" s="239" t="s">
        <v>264</v>
      </c>
      <c r="C44" s="230">
        <v>0</v>
      </c>
      <c r="D44" s="240">
        <v>3400000</v>
      </c>
      <c r="E44" s="230">
        <f t="shared" si="2"/>
        <v>3400000</v>
      </c>
      <c r="F44" s="238">
        <v>3400000</v>
      </c>
      <c r="G44" s="234">
        <v>0</v>
      </c>
      <c r="H44" s="234">
        <v>0</v>
      </c>
      <c r="I44" s="234">
        <v>0</v>
      </c>
      <c r="J44" s="257"/>
    </row>
    <row r="45" spans="1:10" ht="29.25" customHeight="1">
      <c r="A45" s="243">
        <v>31</v>
      </c>
      <c r="B45" s="264" t="s">
        <v>266</v>
      </c>
      <c r="C45" s="259">
        <v>0</v>
      </c>
      <c r="D45" s="265">
        <v>1877977.05</v>
      </c>
      <c r="E45" s="259">
        <f t="shared" si="2"/>
        <v>1877977.05</v>
      </c>
      <c r="F45" s="261">
        <v>1710067.0996225567</v>
      </c>
      <c r="G45" s="262">
        <v>124732.66313766026</v>
      </c>
      <c r="H45" s="262">
        <v>18805.59444236823</v>
      </c>
      <c r="I45" s="262">
        <v>24371.692797414908</v>
      </c>
      <c r="J45" s="263"/>
    </row>
    <row r="46" spans="1:10" ht="28.5" customHeight="1">
      <c r="A46" s="484" t="s">
        <v>158</v>
      </c>
      <c r="B46" s="484"/>
      <c r="C46" s="484"/>
      <c r="D46" s="484"/>
      <c r="E46" s="484"/>
      <c r="F46" s="484"/>
      <c r="G46" s="484"/>
      <c r="H46" s="485" t="s">
        <v>303</v>
      </c>
      <c r="I46" s="485"/>
      <c r="J46" s="485"/>
    </row>
    <row r="47" spans="1:10" ht="28.5" customHeight="1">
      <c r="A47" s="25"/>
      <c r="B47" s="25"/>
      <c r="C47" s="25"/>
      <c r="D47" s="25"/>
      <c r="E47" s="25"/>
      <c r="F47" s="25"/>
      <c r="G47" s="25"/>
      <c r="H47" s="398"/>
      <c r="I47" s="398"/>
      <c r="J47" s="398"/>
    </row>
    <row r="48" spans="1:19" s="79" customFormat="1" ht="24" customHeight="1">
      <c r="A48" s="476" t="s">
        <v>7</v>
      </c>
      <c r="B48" s="477"/>
      <c r="C48" s="443" t="s">
        <v>75</v>
      </c>
      <c r="D48" s="444"/>
      <c r="E48" s="472"/>
      <c r="F48" s="482" t="s">
        <v>8</v>
      </c>
      <c r="G48" s="482" t="s">
        <v>44</v>
      </c>
      <c r="H48" s="490" t="s">
        <v>39</v>
      </c>
      <c r="I48" s="490" t="s">
        <v>147</v>
      </c>
      <c r="J48" s="488" t="s">
        <v>0</v>
      </c>
      <c r="K48" s="106"/>
      <c r="L48" s="104"/>
      <c r="M48" s="105"/>
      <c r="N48" s="105"/>
      <c r="O48" s="105"/>
      <c r="P48" s="105"/>
      <c r="Q48" s="105"/>
      <c r="R48" s="105"/>
      <c r="S48" s="105"/>
    </row>
    <row r="49" spans="1:19" s="79" customFormat="1" ht="24.75" customHeight="1">
      <c r="A49" s="133"/>
      <c r="B49" s="134"/>
      <c r="C49" s="109" t="s">
        <v>76</v>
      </c>
      <c r="D49" s="109" t="s">
        <v>77</v>
      </c>
      <c r="E49" s="109" t="s">
        <v>46</v>
      </c>
      <c r="F49" s="483"/>
      <c r="G49" s="483"/>
      <c r="H49" s="491"/>
      <c r="I49" s="491"/>
      <c r="J49" s="489"/>
      <c r="K49" s="106"/>
      <c r="L49" s="104"/>
      <c r="M49" s="105"/>
      <c r="N49" s="105"/>
      <c r="O49" s="105"/>
      <c r="P49" s="105"/>
      <c r="Q49" s="105"/>
      <c r="R49" s="105"/>
      <c r="S49" s="105"/>
    </row>
    <row r="50" spans="1:10" ht="29.25" customHeight="1">
      <c r="A50" s="243">
        <v>32</v>
      </c>
      <c r="B50" s="264" t="s">
        <v>268</v>
      </c>
      <c r="C50" s="259">
        <v>0</v>
      </c>
      <c r="D50" s="265">
        <v>680000</v>
      </c>
      <c r="E50" s="259">
        <f aca="true" t="shared" si="3" ref="E50:E60">SUM(C50:D50)</f>
        <v>680000</v>
      </c>
      <c r="F50" s="262">
        <v>607142.8</v>
      </c>
      <c r="G50" s="262">
        <v>55853.2</v>
      </c>
      <c r="H50" s="262">
        <v>8160</v>
      </c>
      <c r="I50" s="262">
        <v>8844</v>
      </c>
      <c r="J50" s="263"/>
    </row>
    <row r="51" spans="1:10" ht="29.25" customHeight="1">
      <c r="A51" s="244">
        <v>33</v>
      </c>
      <c r="B51" s="237" t="s">
        <v>269</v>
      </c>
      <c r="C51" s="230">
        <v>0</v>
      </c>
      <c r="D51" s="236">
        <v>30000</v>
      </c>
      <c r="E51" s="230">
        <f t="shared" si="3"/>
        <v>30000</v>
      </c>
      <c r="F51" s="234">
        <v>24350</v>
      </c>
      <c r="G51" s="234">
        <v>5290</v>
      </c>
      <c r="H51" s="234">
        <v>360</v>
      </c>
      <c r="I51" s="234">
        <v>0</v>
      </c>
      <c r="J51" s="257"/>
    </row>
    <row r="52" spans="1:10" ht="39" customHeight="1">
      <c r="A52" s="244">
        <v>34</v>
      </c>
      <c r="B52" s="237" t="s">
        <v>271</v>
      </c>
      <c r="C52" s="230">
        <v>0</v>
      </c>
      <c r="D52" s="236">
        <v>15000</v>
      </c>
      <c r="E52" s="230">
        <f t="shared" si="3"/>
        <v>15000</v>
      </c>
      <c r="F52" s="234">
        <v>12175</v>
      </c>
      <c r="G52" s="234">
        <v>2645</v>
      </c>
      <c r="H52" s="234">
        <v>180</v>
      </c>
      <c r="I52" s="234">
        <v>0</v>
      </c>
      <c r="J52" s="257"/>
    </row>
    <row r="53" spans="1:10" ht="39" customHeight="1">
      <c r="A53" s="244">
        <v>35</v>
      </c>
      <c r="B53" s="237" t="s">
        <v>273</v>
      </c>
      <c r="C53" s="230">
        <v>0</v>
      </c>
      <c r="D53" s="236">
        <v>12300</v>
      </c>
      <c r="E53" s="230">
        <f t="shared" si="3"/>
        <v>12300</v>
      </c>
      <c r="F53" s="231">
        <v>10662</v>
      </c>
      <c r="G53" s="234">
        <v>1490</v>
      </c>
      <c r="H53" s="234">
        <v>148</v>
      </c>
      <c r="I53" s="234">
        <v>0</v>
      </c>
      <c r="J53" s="257"/>
    </row>
    <row r="54" spans="1:10" ht="43.5" customHeight="1">
      <c r="A54" s="244">
        <v>36</v>
      </c>
      <c r="B54" s="237" t="s">
        <v>275</v>
      </c>
      <c r="C54" s="230">
        <v>0</v>
      </c>
      <c r="D54" s="236">
        <v>180000</v>
      </c>
      <c r="E54" s="230">
        <f t="shared" si="3"/>
        <v>180000</v>
      </c>
      <c r="F54" s="234">
        <v>146103</v>
      </c>
      <c r="G54" s="234">
        <v>31737</v>
      </c>
      <c r="H54" s="234">
        <v>2160</v>
      </c>
      <c r="I54" s="234">
        <v>0</v>
      </c>
      <c r="J54" s="257"/>
    </row>
    <row r="55" spans="1:10" ht="36" customHeight="1">
      <c r="A55" s="244">
        <v>37</v>
      </c>
      <c r="B55" s="237" t="s">
        <v>277</v>
      </c>
      <c r="C55" s="230">
        <v>0</v>
      </c>
      <c r="D55" s="236">
        <v>60000</v>
      </c>
      <c r="E55" s="230">
        <f t="shared" si="3"/>
        <v>60000</v>
      </c>
      <c r="F55" s="234">
        <v>48701</v>
      </c>
      <c r="G55" s="234">
        <v>10579</v>
      </c>
      <c r="H55" s="234">
        <v>720</v>
      </c>
      <c r="I55" s="234">
        <v>0</v>
      </c>
      <c r="J55" s="257"/>
    </row>
    <row r="56" spans="1:10" ht="29.25" customHeight="1">
      <c r="A56" s="244">
        <v>38</v>
      </c>
      <c r="B56" s="235" t="s">
        <v>279</v>
      </c>
      <c r="C56" s="230">
        <v>0</v>
      </c>
      <c r="D56" s="231">
        <v>32940</v>
      </c>
      <c r="E56" s="230">
        <f t="shared" si="3"/>
        <v>32940</v>
      </c>
      <c r="F56" s="234">
        <v>26737</v>
      </c>
      <c r="G56" s="234">
        <v>5808</v>
      </c>
      <c r="H56" s="234">
        <v>395</v>
      </c>
      <c r="I56" s="234">
        <v>0</v>
      </c>
      <c r="J56" s="257"/>
    </row>
    <row r="57" spans="1:10" ht="40.5" customHeight="1">
      <c r="A57" s="244">
        <v>39</v>
      </c>
      <c r="B57" s="235" t="s">
        <v>279</v>
      </c>
      <c r="C57" s="230">
        <v>0</v>
      </c>
      <c r="D57" s="231">
        <v>32940</v>
      </c>
      <c r="E57" s="230">
        <f t="shared" si="3"/>
        <v>32940</v>
      </c>
      <c r="F57" s="234">
        <v>26737</v>
      </c>
      <c r="G57" s="234">
        <v>5808</v>
      </c>
      <c r="H57" s="234">
        <v>395</v>
      </c>
      <c r="I57" s="234">
        <v>0</v>
      </c>
      <c r="J57" s="257"/>
    </row>
    <row r="58" spans="1:10" ht="40.5" customHeight="1">
      <c r="A58" s="244">
        <v>40</v>
      </c>
      <c r="B58" s="235" t="s">
        <v>282</v>
      </c>
      <c r="C58" s="230">
        <v>0</v>
      </c>
      <c r="D58" s="231">
        <v>120000</v>
      </c>
      <c r="E58" s="230">
        <f t="shared" si="3"/>
        <v>120000</v>
      </c>
      <c r="F58" s="231">
        <v>104021</v>
      </c>
      <c r="G58" s="234">
        <v>14539</v>
      </c>
      <c r="H58" s="234">
        <v>1440</v>
      </c>
      <c r="I58" s="234">
        <v>0</v>
      </c>
      <c r="J58" s="257"/>
    </row>
    <row r="59" spans="1:10" ht="40.5" customHeight="1">
      <c r="A59" s="244">
        <v>41</v>
      </c>
      <c r="B59" s="229" t="s">
        <v>284</v>
      </c>
      <c r="C59" s="230">
        <v>0</v>
      </c>
      <c r="D59" s="231">
        <v>240000</v>
      </c>
      <c r="E59" s="230">
        <f t="shared" si="3"/>
        <v>240000</v>
      </c>
      <c r="F59" s="234">
        <v>194805</v>
      </c>
      <c r="G59" s="234">
        <v>42315</v>
      </c>
      <c r="H59" s="234">
        <v>2880</v>
      </c>
      <c r="I59" s="234">
        <v>0</v>
      </c>
      <c r="J59" s="257"/>
    </row>
    <row r="60" spans="1:10" ht="33.75" customHeight="1">
      <c r="A60" s="244">
        <v>42</v>
      </c>
      <c r="B60" s="229" t="s">
        <v>286</v>
      </c>
      <c r="C60" s="230">
        <v>0</v>
      </c>
      <c r="D60" s="231">
        <v>300000</v>
      </c>
      <c r="E60" s="230">
        <f t="shared" si="3"/>
        <v>300000</v>
      </c>
      <c r="F60" s="234">
        <v>243506</v>
      </c>
      <c r="G60" s="234">
        <v>52894</v>
      </c>
      <c r="H60" s="234">
        <v>3600</v>
      </c>
      <c r="I60" s="234">
        <v>0</v>
      </c>
      <c r="J60" s="257"/>
    </row>
    <row r="61" spans="1:10" ht="28.5" customHeight="1">
      <c r="A61" s="484" t="s">
        <v>158</v>
      </c>
      <c r="B61" s="484"/>
      <c r="C61" s="484"/>
      <c r="D61" s="484"/>
      <c r="E61" s="484"/>
      <c r="F61" s="484"/>
      <c r="G61" s="484"/>
      <c r="H61" s="485" t="s">
        <v>304</v>
      </c>
      <c r="I61" s="485"/>
      <c r="J61" s="485"/>
    </row>
    <row r="62" spans="1:10" ht="28.5" customHeight="1">
      <c r="A62" s="25"/>
      <c r="B62" s="25"/>
      <c r="C62" s="25"/>
      <c r="D62" s="25"/>
      <c r="E62" s="25"/>
      <c r="F62" s="25"/>
      <c r="G62" s="25"/>
      <c r="H62" s="398"/>
      <c r="I62" s="398"/>
      <c r="J62" s="398"/>
    </row>
    <row r="63" spans="1:19" s="79" customFormat="1" ht="24" customHeight="1">
      <c r="A63" s="476" t="s">
        <v>7</v>
      </c>
      <c r="B63" s="477"/>
      <c r="C63" s="443" t="s">
        <v>75</v>
      </c>
      <c r="D63" s="444"/>
      <c r="E63" s="472"/>
      <c r="F63" s="482" t="s">
        <v>8</v>
      </c>
      <c r="G63" s="482" t="s">
        <v>44</v>
      </c>
      <c r="H63" s="490" t="s">
        <v>39</v>
      </c>
      <c r="I63" s="490" t="s">
        <v>147</v>
      </c>
      <c r="J63" s="488" t="s">
        <v>0</v>
      </c>
      <c r="K63" s="106"/>
      <c r="L63" s="104"/>
      <c r="M63" s="105"/>
      <c r="N63" s="105"/>
      <c r="O63" s="105"/>
      <c r="P63" s="105"/>
      <c r="Q63" s="105"/>
      <c r="R63" s="105"/>
      <c r="S63" s="105"/>
    </row>
    <row r="64" spans="1:19" s="79" customFormat="1" ht="24.75" customHeight="1">
      <c r="A64" s="133"/>
      <c r="B64" s="134"/>
      <c r="C64" s="109" t="s">
        <v>76</v>
      </c>
      <c r="D64" s="109" t="s">
        <v>77</v>
      </c>
      <c r="E64" s="109" t="s">
        <v>46</v>
      </c>
      <c r="F64" s="483"/>
      <c r="G64" s="483"/>
      <c r="H64" s="491"/>
      <c r="I64" s="491"/>
      <c r="J64" s="489"/>
      <c r="K64" s="106"/>
      <c r="L64" s="104"/>
      <c r="M64" s="105"/>
      <c r="N64" s="105"/>
      <c r="O64" s="105"/>
      <c r="P64" s="105"/>
      <c r="Q64" s="105"/>
      <c r="R64" s="105"/>
      <c r="S64" s="105"/>
    </row>
    <row r="65" spans="1:10" ht="44.25" customHeight="1">
      <c r="A65" s="244">
        <v>43</v>
      </c>
      <c r="B65" s="229" t="s">
        <v>288</v>
      </c>
      <c r="C65" s="230">
        <v>0</v>
      </c>
      <c r="D65" s="231">
        <v>96000</v>
      </c>
      <c r="E65" s="230">
        <f>SUM(C65:D65)</f>
        <v>96000</v>
      </c>
      <c r="F65" s="231">
        <v>77904</v>
      </c>
      <c r="G65" s="234">
        <v>16944</v>
      </c>
      <c r="H65" s="234">
        <v>1152</v>
      </c>
      <c r="I65" s="234">
        <v>0</v>
      </c>
      <c r="J65" s="257"/>
    </row>
    <row r="66" spans="1:10" ht="29.25" customHeight="1">
      <c r="A66" s="244">
        <v>44</v>
      </c>
      <c r="B66" s="241" t="s">
        <v>290</v>
      </c>
      <c r="C66" s="230">
        <v>0</v>
      </c>
      <c r="D66" s="242">
        <v>150000</v>
      </c>
      <c r="E66" s="230">
        <f>SUM(C66:D66)</f>
        <v>150000</v>
      </c>
      <c r="F66" s="234">
        <v>133928.57142857142</v>
      </c>
      <c r="G66" s="234">
        <v>14271.42857142857</v>
      </c>
      <c r="H66" s="234">
        <v>1800</v>
      </c>
      <c r="I66" s="234">
        <v>0</v>
      </c>
      <c r="J66" s="257"/>
    </row>
    <row r="67" spans="1:10" ht="29.25" customHeight="1">
      <c r="A67" s="244">
        <v>45</v>
      </c>
      <c r="B67" s="241" t="s">
        <v>291</v>
      </c>
      <c r="C67" s="230">
        <v>0</v>
      </c>
      <c r="D67" s="242">
        <v>100000</v>
      </c>
      <c r="E67" s="230">
        <f>SUM(C67:D67)</f>
        <v>100000</v>
      </c>
      <c r="F67" s="234">
        <v>89285.71428571428</v>
      </c>
      <c r="G67" s="234">
        <v>9514.285714285712</v>
      </c>
      <c r="H67" s="234">
        <v>1200</v>
      </c>
      <c r="I67" s="234">
        <v>0</v>
      </c>
      <c r="J67" s="257"/>
    </row>
    <row r="68" spans="1:10" ht="23.25">
      <c r="A68" s="244">
        <v>46</v>
      </c>
      <c r="B68" s="241" t="s">
        <v>278</v>
      </c>
      <c r="C68" s="230">
        <v>0</v>
      </c>
      <c r="D68" s="242">
        <v>100000</v>
      </c>
      <c r="E68" s="230">
        <f>SUM(C68:D68)</f>
        <v>100000</v>
      </c>
      <c r="F68" s="234">
        <v>89285.71428571428</v>
      </c>
      <c r="G68" s="234">
        <v>9514.285714285712</v>
      </c>
      <c r="H68" s="234">
        <v>1200</v>
      </c>
      <c r="I68" s="234">
        <v>0</v>
      </c>
      <c r="J68" s="257"/>
    </row>
    <row r="69" spans="1:10" ht="24.75" customHeight="1">
      <c r="A69" s="244">
        <v>47</v>
      </c>
      <c r="B69" s="241" t="s">
        <v>292</v>
      </c>
      <c r="C69" s="230">
        <v>0</v>
      </c>
      <c r="D69" s="242">
        <v>160000</v>
      </c>
      <c r="E69" s="230">
        <f>SUM(C69:D69)</f>
        <v>160000</v>
      </c>
      <c r="F69" s="234">
        <v>142857.14285714284</v>
      </c>
      <c r="G69" s="234">
        <v>15222.857142857141</v>
      </c>
      <c r="H69" s="234">
        <v>1920</v>
      </c>
      <c r="I69" s="234">
        <v>0</v>
      </c>
      <c r="J69" s="257"/>
    </row>
    <row r="70" spans="1:10" ht="23.25">
      <c r="A70" s="480" t="s">
        <v>53</v>
      </c>
      <c r="B70" s="481"/>
      <c r="C70" s="110">
        <f aca="true" t="shared" si="4" ref="C70:I70">SUM(C7:C69)</f>
        <v>368060</v>
      </c>
      <c r="D70" s="110">
        <f t="shared" si="4"/>
        <v>29044305.05</v>
      </c>
      <c r="E70" s="110">
        <f t="shared" si="4"/>
        <v>29412365.05</v>
      </c>
      <c r="F70" s="110">
        <f t="shared" si="4"/>
        <v>25319563.342479695</v>
      </c>
      <c r="G70" s="110">
        <f t="shared" si="4"/>
        <v>3608758.4402805185</v>
      </c>
      <c r="H70" s="110">
        <f t="shared" si="4"/>
        <v>306108.57444236823</v>
      </c>
      <c r="I70" s="110">
        <f t="shared" si="4"/>
        <v>177934.6927974149</v>
      </c>
      <c r="J70" s="110"/>
    </row>
    <row r="71" spans="1:10" ht="23.25">
      <c r="A71" s="468" t="s">
        <v>120</v>
      </c>
      <c r="B71" s="469"/>
      <c r="C71" s="469"/>
      <c r="D71" s="470">
        <f>G70/'[1]6.2นศ.ต่ออาจารย์'!$L$16</f>
        <v>30844.089233166826</v>
      </c>
      <c r="E71" s="471"/>
      <c r="F71" s="486" t="s">
        <v>321</v>
      </c>
      <c r="G71" s="487"/>
      <c r="H71" s="146"/>
      <c r="I71" s="146"/>
      <c r="J71" s="151"/>
    </row>
    <row r="72" spans="1:10" ht="23.25">
      <c r="A72" s="478" t="s">
        <v>162</v>
      </c>
      <c r="B72" s="479"/>
      <c r="C72" s="85"/>
      <c r="D72" s="85"/>
      <c r="E72" s="85"/>
      <c r="F72" s="85"/>
      <c r="G72" s="82"/>
      <c r="H72" s="82"/>
      <c r="I72" s="82"/>
      <c r="J72" s="152" t="s">
        <v>176</v>
      </c>
    </row>
    <row r="73" spans="1:10" ht="23.25">
      <c r="A73" s="405" t="s">
        <v>90</v>
      </c>
      <c r="B73" s="406"/>
      <c r="C73" s="406"/>
      <c r="D73" s="406"/>
      <c r="E73" s="406"/>
      <c r="F73" s="406"/>
      <c r="G73" s="406"/>
      <c r="H73" s="410"/>
      <c r="I73" s="410"/>
      <c r="J73" s="411"/>
    </row>
    <row r="74" spans="1:10" ht="23.25">
      <c r="A74" s="409" t="s">
        <v>121</v>
      </c>
      <c r="B74" s="410"/>
      <c r="C74" s="410"/>
      <c r="D74" s="410"/>
      <c r="E74" s="410"/>
      <c r="F74" s="410"/>
      <c r="G74" s="410"/>
      <c r="H74" s="410"/>
      <c r="I74" s="410"/>
      <c r="J74" s="411"/>
    </row>
    <row r="75" spans="1:10" ht="23.25">
      <c r="A75" s="409" t="s">
        <v>122</v>
      </c>
      <c r="B75" s="410"/>
      <c r="C75" s="410"/>
      <c r="D75" s="410"/>
      <c r="E75" s="410"/>
      <c r="F75" s="410"/>
      <c r="G75" s="410"/>
      <c r="H75" s="410"/>
      <c r="I75" s="410"/>
      <c r="J75" s="411"/>
    </row>
    <row r="76" spans="1:10" ht="23.25">
      <c r="A76" s="409" t="s">
        <v>123</v>
      </c>
      <c r="B76" s="410"/>
      <c r="C76" s="410"/>
      <c r="D76" s="410"/>
      <c r="E76" s="410"/>
      <c r="F76" s="410"/>
      <c r="G76" s="410"/>
      <c r="H76" s="410"/>
      <c r="I76" s="410"/>
      <c r="J76" s="411"/>
    </row>
    <row r="77" spans="1:10" ht="23.25">
      <c r="A77" s="412" t="s">
        <v>124</v>
      </c>
      <c r="B77" s="413"/>
      <c r="C77" s="413"/>
      <c r="D77" s="413"/>
      <c r="E77" s="413"/>
      <c r="F77" s="413"/>
      <c r="G77" s="413"/>
      <c r="H77" s="413"/>
      <c r="I77" s="413"/>
      <c r="J77" s="414"/>
    </row>
    <row r="78" spans="1:10" ht="23.25">
      <c r="A78" s="335" t="s">
        <v>29</v>
      </c>
      <c r="B78" s="335"/>
      <c r="C78" s="14"/>
      <c r="D78" s="14"/>
      <c r="E78" s="14"/>
      <c r="F78" s="14"/>
      <c r="G78" s="14"/>
      <c r="H78" s="14"/>
      <c r="I78" s="14"/>
      <c r="J78" s="108" t="s">
        <v>22</v>
      </c>
    </row>
    <row r="79" spans="1:10" ht="23.25">
      <c r="A79" s="5" t="s">
        <v>24</v>
      </c>
      <c r="B79" s="5"/>
      <c r="J79" s="108" t="s">
        <v>23</v>
      </c>
    </row>
  </sheetData>
  <mergeCells count="64">
    <mergeCell ref="A61:G61"/>
    <mergeCell ref="H61:J61"/>
    <mergeCell ref="H62:J62"/>
    <mergeCell ref="A63:B63"/>
    <mergeCell ref="C63:E63"/>
    <mergeCell ref="F63:F64"/>
    <mergeCell ref="G63:G64"/>
    <mergeCell ref="H63:H64"/>
    <mergeCell ref="I63:I64"/>
    <mergeCell ref="J63:J64"/>
    <mergeCell ref="A46:G46"/>
    <mergeCell ref="H46:J46"/>
    <mergeCell ref="H47:J47"/>
    <mergeCell ref="A48:B48"/>
    <mergeCell ref="C48:E48"/>
    <mergeCell ref="F48:F49"/>
    <mergeCell ref="G48:G49"/>
    <mergeCell ref="H48:H49"/>
    <mergeCell ref="I48:I49"/>
    <mergeCell ref="J48:J49"/>
    <mergeCell ref="A31:G31"/>
    <mergeCell ref="H31:J31"/>
    <mergeCell ref="H32:J32"/>
    <mergeCell ref="A33:B33"/>
    <mergeCell ref="C33:E33"/>
    <mergeCell ref="F33:F34"/>
    <mergeCell ref="G33:G34"/>
    <mergeCell ref="H33:H34"/>
    <mergeCell ref="I33:I34"/>
    <mergeCell ref="J33:J34"/>
    <mergeCell ref="A16:G16"/>
    <mergeCell ref="H16:J16"/>
    <mergeCell ref="H17:J17"/>
    <mergeCell ref="A18:B18"/>
    <mergeCell ref="C18:E18"/>
    <mergeCell ref="F18:F19"/>
    <mergeCell ref="G18:G19"/>
    <mergeCell ref="H18:H19"/>
    <mergeCell ref="I18:I19"/>
    <mergeCell ref="J18:J19"/>
    <mergeCell ref="A4:B4"/>
    <mergeCell ref="A1:G1"/>
    <mergeCell ref="H1:J1"/>
    <mergeCell ref="F71:G71"/>
    <mergeCell ref="J5:J6"/>
    <mergeCell ref="H2:J2"/>
    <mergeCell ref="G5:G6"/>
    <mergeCell ref="H5:H6"/>
    <mergeCell ref="I5:I6"/>
    <mergeCell ref="H4:J4"/>
    <mergeCell ref="A78:B78"/>
    <mergeCell ref="C5:E5"/>
    <mergeCell ref="A3:J3"/>
    <mergeCell ref="A5:B5"/>
    <mergeCell ref="A72:B72"/>
    <mergeCell ref="A70:B70"/>
    <mergeCell ref="F5:F6"/>
    <mergeCell ref="A77:J77"/>
    <mergeCell ref="A74:J74"/>
    <mergeCell ref="A76:J76"/>
    <mergeCell ref="A75:J75"/>
    <mergeCell ref="A71:C71"/>
    <mergeCell ref="D71:E71"/>
    <mergeCell ref="A73:J73"/>
  </mergeCells>
  <printOptions/>
  <pageMargins left="0.6299212598425197" right="0.5511811023622047" top="1.3779527559055118" bottom="0.984251968503937" header="0.5118110236220472" footer="0.31496062992125984"/>
  <pageSetup horizontalDpi="600" verticalDpi="600" orientation="landscape" paperSize="9" scale="85" r:id="rId1"/>
  <headerFooter alignWithMargins="0">
    <oddFooter>&amp;Cหน้า 3-&amp;P</oddFooter>
  </headerFooter>
  <rowBreaks count="2" manualBreakCount="2">
    <brk id="15" max="9" man="1"/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มหาวิทยาลัยสงขลานครินทร์ วิทยาเขตหาดใหญ่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ECS</cp:lastModifiedBy>
  <cp:lastPrinted>2006-11-13T04:49:33Z</cp:lastPrinted>
  <dcterms:created xsi:type="dcterms:W3CDTF">2004-10-07T03:51:52Z</dcterms:created>
  <dcterms:modified xsi:type="dcterms:W3CDTF">2006-11-13T04:51:13Z</dcterms:modified>
  <cp:category/>
  <cp:version/>
  <cp:contentType/>
  <cp:contentStatus/>
</cp:coreProperties>
</file>