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65236" windowWidth="7680" windowHeight="8175" activeTab="0"/>
  </bookViews>
  <sheets>
    <sheet name="5.1(1)ระดับสถาบัน" sheetId="1" r:id="rId1"/>
    <sheet name="5.1(2)กำหนดการประชุม" sheetId="2" r:id="rId2"/>
    <sheet name="5.1(3)สถิติการเข้าร่วมประชุม" sheetId="3" r:id="rId3"/>
    <sheet name="5.2พัฒนาสถาบัน" sheetId="4" r:id="rId4"/>
    <sheet name="5.3(1)เชื่อมแผนชาติ" sheetId="5" r:id="rId5"/>
    <sheet name="5.3(2)วิเคราะห์แผน" sheetId="6" r:id="rId6"/>
    <sheet name="5.4(1)ทรัพยากรร่วม" sheetId="7" r:id="rId7"/>
    <sheet name="5.4(2)บัญชีผู้รับผิดชอบ" sheetId="8" r:id="rId8"/>
    <sheet name="5.5(1)ฐานข้อมูล" sheetId="9" r:id="rId9"/>
    <sheet name="5.5(2)รายชื่อฐานข้อมูล" sheetId="10" r:id="rId10"/>
    <sheet name="5.6สินทรัพย์ถาวร" sheetId="11" r:id="rId11"/>
    <sheet name="5.7,8คชจ.กับเงินเหลือจ่าย" sheetId="12" r:id="rId12"/>
    <sheet name="5.9.1จำนวนผู้เข้าร่วม" sheetId="13" r:id="rId13"/>
    <sheet name="5.9.2เข้าร่วมประชุม" sheetId="14" r:id="rId14"/>
    <sheet name="5.9.3นำเสนอผลงาน" sheetId="15" r:id="rId15"/>
    <sheet name="5.10 คชจ.พัฒนาอาจารย์" sheetId="16" r:id="rId16"/>
    <sheet name="5.11 คชจ.พัฒนาบุคลากร" sheetId="17" r:id="rId17"/>
  </sheets>
  <externalReferences>
    <externalReference r:id="rId20"/>
  </externalReferences>
  <definedNames>
    <definedName name="_xlnm.Print_Area" localSheetId="2">'5.1(3)สถิติการเข้าร่วมประชุม'!$A$1:$G$31</definedName>
    <definedName name="_xlnm.Print_Area" localSheetId="15">'5.10 คชจ.พัฒนาอาจารย์'!$A$1:$P$33</definedName>
    <definedName name="_xlnm.Print_Area" localSheetId="16">'5.11 คชจ.พัฒนาบุคลากร'!$A$1:$N$27</definedName>
    <definedName name="_xlnm.Print_Area" localSheetId="6">'5.4(1)ทรัพยากรร่วม'!$A$1:$E$36</definedName>
    <definedName name="_xlnm.Print_Area" localSheetId="12">'5.9.1จำนวนผู้เข้าร่วม'!$A$1:$AA$32</definedName>
  </definedNames>
  <calcPr fullCalcOnLoad="1"/>
</workbook>
</file>

<file path=xl/sharedStrings.xml><?xml version="1.0" encoding="utf-8"?>
<sst xmlns="http://schemas.openxmlformats.org/spreadsheetml/2006/main" count="1195" uniqueCount="486">
  <si>
    <t>ภาควิชา/หน่วยงาน</t>
  </si>
  <si>
    <t>รวม</t>
  </si>
  <si>
    <t>จำนวน</t>
  </si>
  <si>
    <t>ภาควิชาวิศวกรรมเหมืองแร่ฯ</t>
  </si>
  <si>
    <t>ภาควิชาวิศวกรรมเคมี</t>
  </si>
  <si>
    <t>ภาควิชาวิศวกรรมโยธา</t>
  </si>
  <si>
    <t>ภาควิชาวิศวกรรมเครื่องกล</t>
  </si>
  <si>
    <t>ภาควิชาวิศวกรรมไฟฟ้า</t>
  </si>
  <si>
    <t>หมายเหตุ</t>
  </si>
  <si>
    <t>แหล่งข้อมูลO : กลุ่มงานแผนงานฯ</t>
  </si>
  <si>
    <t>ภาควิชา</t>
  </si>
  <si>
    <t>สำนักงานเลขานุการคณะ</t>
  </si>
  <si>
    <t>ภาควิชาวิศวกรรมอุตสาหการ</t>
  </si>
  <si>
    <t>ฝ่ายคอมพิวเตอร์ทางวิศวกรรมศาสตร์</t>
  </si>
  <si>
    <t>ฝ่ายบริการวิชาการ</t>
  </si>
  <si>
    <t>งบประมาณ</t>
  </si>
  <si>
    <t>เงินรายได้</t>
  </si>
  <si>
    <t>ค่าเสื่อมราคา</t>
  </si>
  <si>
    <t>ครุภัณฑ์</t>
  </si>
  <si>
    <t>ที่ดิน</t>
  </si>
  <si>
    <t>ภาควิชาวิศวกรรมคอมฯ</t>
  </si>
  <si>
    <t>กองทุนฯ</t>
  </si>
  <si>
    <t xml:space="preserve">หมายเหตุ : </t>
  </si>
  <si>
    <t>ภาควิชา / รายชื่อ</t>
  </si>
  <si>
    <t>ร้อยละ</t>
  </si>
  <si>
    <t xml:space="preserve">ผู้รับผิดชอบ  :  ขวัญฤดี  คล้ายแก้ว </t>
  </si>
  <si>
    <t>เงินเหลือจ่ายสุทธิ</t>
  </si>
  <si>
    <t xml:space="preserve">                    O : กลุ่มงานบริหารฯ</t>
  </si>
  <si>
    <t>:1</t>
  </si>
  <si>
    <t>5. ข้อมูลมาตรฐานด้านพัฒนาสถาบันและบุคลากร</t>
  </si>
  <si>
    <t xml:space="preserve">ผู้รับผิดชอบ  : </t>
  </si>
  <si>
    <t>5.6  สินทรัพย์ถาวรต่อจำนวนนักศึกษาเต็มเวลาเทียบเท่า (บาท/คน)</t>
  </si>
  <si>
    <t>จำนวนอาจารย์</t>
  </si>
  <si>
    <t>เรื่อง</t>
  </si>
  <si>
    <t>ผู้เข้าร่วมประชุม</t>
  </si>
  <si>
    <t>ป.ตรี</t>
  </si>
  <si>
    <t>ป.โท</t>
  </si>
  <si>
    <t>ป.เอก</t>
  </si>
  <si>
    <t>นานาชาติ</t>
  </si>
  <si>
    <t>ระดับชาติ</t>
  </si>
  <si>
    <t>สัดส่วนต่อคน</t>
  </si>
  <si>
    <t xml:space="preserve">                     O: ภาควิชา</t>
  </si>
  <si>
    <t>จำนวนอาจารย์ประจำ</t>
  </si>
  <si>
    <t>นำเสนอในที่ประชุมวิชาการ</t>
  </si>
  <si>
    <t>เข้าร่วมประชุมวิชาการ</t>
  </si>
  <si>
    <t>ป.ตรี/เทียบเท่า</t>
  </si>
  <si>
    <t>ป.โท/เทียบเท่า</t>
  </si>
  <si>
    <t>ป.เอก/เทียบเท่า</t>
  </si>
  <si>
    <t>ระดับนานาชาติ</t>
  </si>
  <si>
    <t>จำนวน
(เรื่อง)</t>
  </si>
  <si>
    <t>1. ไฟฟ้า</t>
  </si>
  <si>
    <t>:</t>
  </si>
  <si>
    <t>2. เครื่องกล</t>
  </si>
  <si>
    <t>3. โยธา</t>
  </si>
  <si>
    <t>4. อุตสาหการ</t>
  </si>
  <si>
    <t>5. เคมี</t>
  </si>
  <si>
    <t>6. เหมืองแร่ฯ</t>
  </si>
  <si>
    <t>7. คอมพิวเตอร์</t>
  </si>
  <si>
    <t>=</t>
  </si>
  <si>
    <t>แหล่งข้อมูล O: กลุ่มงานสนับสนุน (วิจัย)</t>
  </si>
  <si>
    <t>หน่วยงานผู้รับผิดชอบ: กลุ่มงานสนับสนุนฯ(วิจัย)</t>
  </si>
  <si>
    <t xml:space="preserve">                     O: กลุ่มงานบริหารฯ (การเจ้าฯ)</t>
  </si>
  <si>
    <t>ผู้รับผิดชอบ: แสงจันทร์ ปิ่นกาญจนรัตน์</t>
  </si>
  <si>
    <t>งบประมาณในการพัฒนา</t>
  </si>
  <si>
    <t>จำนวนอาจารย์ที่รับการพัฒนา</t>
  </si>
  <si>
    <t>ในประเทศ</t>
  </si>
  <si>
    <t>ต่างประเทศ</t>
  </si>
  <si>
    <t>อัตราส่วน
ต่อคน</t>
  </si>
  <si>
    <t>ค่าใช้จ่ายในการพัฒนา</t>
  </si>
  <si>
    <t>จำนวนบุคลากรสายสนับสนุน</t>
  </si>
  <si>
    <t>จำนวนบุคลากรที่รับการพัฒนา</t>
  </si>
  <si>
    <t>รายการประเมินระดับ</t>
  </si>
  <si>
    <t>ผลการ
ประเมิน</t>
  </si>
  <si>
    <t>เอกสาร/
ข้อมูลอ้างอิง</t>
  </si>
  <si>
    <t>4. มีการประชุมสภาสถาบัน/กลุ่มสาขาอย่างต่ำร้อยละ 80 ของแผน</t>
  </si>
  <si>
    <t>5. มีกรรมการสภาสถาบัน/กลุ่มสาขาเข้าประชุมโดยเฉลี่ยอย่างต่ำร้อยละ 80</t>
  </si>
  <si>
    <t xml:space="preserve">      5.1  สภาสถาบันและผู้บริหารมีวิสัยทัศน์ที่ขับเคลื่อนพันธกิจ และสามารถสะท้อนถึงนโยบาย 
วัตถุประสงค์และนำไปสู่เป้าหมายของการบริหารจัดการที่ดี มีการบริหารแบบมีส่วนร่วมเน้นการกระจายอำนาจ โปร่งใสและตรวจสอบได้ รวมทั้งมีความสามารถในการผลักดันสถาบันให้สามารถแข่งขันได้ในระดับสากล (ข้อ)</t>
  </si>
  <si>
    <t>หน่วยงานที่รับผิดชอบ : กลุ่มแผนงานฯ</t>
  </si>
  <si>
    <t>ผู้รับผิดชอบ  : ขวัญฤดี  คล้ายแก้ว</t>
  </si>
  <si>
    <t>แหล่งข้อมูลO: กลุ่มงานแผนงานฯ</t>
  </si>
  <si>
    <t>4. มีการติดตามประเมินผลความสำเร็จของการจัดการความรู้</t>
  </si>
  <si>
    <t xml:space="preserve">      5.2  มีการพัฒนาสถาบันสู่องค์การเรียนรู้ โดยอาศัยผลการประเมินจากภายในและภายนอก (ระดับ)</t>
  </si>
  <si>
    <t>5. มีการนำผลการประเมินไปปรับใช้ในการพัฒนากระบวนการจัดการความรู้ให้เป็นส่วนหนึ่งของกระบวนงานปกติ และปรับปรุงแผนการจัดการความรู้</t>
  </si>
  <si>
    <t>หน่วยงานที่รับผิดชอบ : สำนักงานพัฒนาคุณภาพ</t>
  </si>
  <si>
    <t>แหล่งข้อมูลO: สำนักงานพัฒนาคุณภาพ</t>
  </si>
  <si>
    <t xml:space="preserve">      5.3  มีการกำหนดแผนกลยุทธ์ที่เชื่อมโยงกับยุทธศาสตร์ชาติ(ระดับ)</t>
  </si>
  <si>
    <t>1. คณะกรรมการ/คณะทำงานกำหนดแผนกลยุทธ์ของสถาบัน</t>
  </si>
  <si>
    <t>2. มีแผนกลยุทธ์ของสถาบัน</t>
  </si>
  <si>
    <t>3. มีคณะกรรมการวิเคราะห์ความสอดคล้องของแผนกลยุทธ์กับยุทธศาสตร์ชาติ</t>
  </si>
  <si>
    <t>5. แผนกลยุทธ์มีความสอกคล้องกับยุทธศาสตร์ชาติ ตั้งแต่ร้อยละ 80 ของแผน</t>
  </si>
  <si>
    <t xml:space="preserve">      5.4  การใช้ทรัพยากรภายในและภายนอกสถาบันร่วมกัน (ระดับ)</t>
  </si>
  <si>
    <t>แหล่งข้อมูลO: กลุ่มงานบริหารทั่วไป</t>
  </si>
  <si>
    <t>หน่วยงานที่รับผิดชอบ : กลุ่มงานบริหารทั่วไป</t>
  </si>
  <si>
    <t>1. มีคณะกรรมการวิเคราะห์ความต้องการในการใช้ทรัพยากรของสถาบัน</t>
  </si>
  <si>
    <t>2. มีการวิเคราะห์ความต้องการในการใช้ทรัพยากรของสถาบัน</t>
  </si>
  <si>
    <t>3. มีแผนการใช้ทรัพยากรร่วมกับหน่วยงานอื่นในสถาบัน</t>
  </si>
  <si>
    <t>4. มีแผนการใช้ทรัพยากรร่วมกับหน่วยงานอื่นนอกสถาบัน</t>
  </si>
  <si>
    <t>5. มีผลการประหยัดงบประมาณที่เกิดจากการใช้ทรัพยากรร่วมกับหน่วยงานอื่น</t>
  </si>
  <si>
    <t xml:space="preserve">      5.5  ศักยภาพของระบบฐานข้อมูลเพื่อการบริหาร การเรียนการสอน และการวิจัย (ระดับ)</t>
  </si>
  <si>
    <t>หน่วยงานที่รับผิดชอบ : ฝ่ายคอมพิวเตอร์ฯ</t>
  </si>
  <si>
    <t>แหล่งข้อมูลO: ฝ่ายคอมพิวเตอร์ฯ</t>
  </si>
  <si>
    <t>1. มีนโยบายในการจัดทำระบบฐานข้อมูลเพื่อการตัดสินใจ</t>
  </si>
  <si>
    <t>2. มีระบบฐานข้อมูลเพื่อการตัดสินใจ</t>
  </si>
  <si>
    <t>3. มีการประเมินประสิทธิภาพและความปลอดภัยของระบบฐานข้อมูล</t>
  </si>
  <si>
    <t>4. มีการประเมินประสิทธิภาพและความปลอดภัยของระบบฐานข้อมูล และประเมินความพึงพอใจของผู้ใช้ฐานข้อมูล</t>
  </si>
  <si>
    <t>5. มีการนำผลการประเมินในข้อ 3 และ 4 มาปรับปรุงระบบฐานข้อมูล</t>
  </si>
  <si>
    <t>สินทรัพย์ถาวร</t>
  </si>
  <si>
    <t>อาคาร/สถานที่</t>
  </si>
  <si>
    <t>นักศึกษาเต็มเวลาเทียบเท่า</t>
  </si>
  <si>
    <t>อัตราส่วน</t>
  </si>
  <si>
    <t xml:space="preserve">                    1.  สินทรัพย์ถาวรหมายถึง สินทรัพย์ที่สถาบันครอบครองในฐานะนิติบุคคลตามกฎหมาย โดยจัดเป็นประเภทย่อย 3 ประเภท คือ ครุภัณฑ์  อาคารสถานที่  
และที่ดิน  ซึ่งโดยทั่วไปแล้วสินทรัพย์ถาวรจะแสดงถึงการจัดสรรเงินของสถาบันที่จะนำไปใช้จ่ายในหมวดครุภัณฑ์และการก่อสร้างอาคาร รวบรวมตามปีงบประมาณ</t>
  </si>
  <si>
    <t xml:space="preserve">                     2.  จำนวนนักศึกษาเต็มเวลาเทียบเท่า ให้นับรวมทั้งระดับปริญญาตรี ปริญญาโท และระดับปริญญาเอก</t>
  </si>
  <si>
    <t xml:space="preserve">                  1.  ค่าใช้จ่ายทั้งหมด หมายถึง งบหมวดเงินเดือน  ค่าตอบแทน ค่าใช้สอย ค่าวัสดุ ค่าสาธารณูปโภค เงินอุดหนุน และค่าเสื่อมราคา 
โดยไม่รวมงบลงทุน (งบครุภัณฑ์ ที่ดิน  สิ่งก่อสร้าง) ทั้งนี้ให้คิดตามปีงบประมาณ</t>
  </si>
  <si>
    <t>งบดำเนินการ</t>
  </si>
  <si>
    <t xml:space="preserve">หมายเหตุ :    </t>
  </si>
  <si>
    <t xml:space="preserve">                     1.  จำนวนอาจารย์ประจำ  หมายถึง อาจารย์ประจำเฉพาะที่ปฏิบัติงานจริง ไม่นับรวมอาจารย์ที่ลาศึกษาต่อ</t>
  </si>
  <si>
    <t xml:space="preserve">                     2.  การแจงนับอาจารย์ประจำที่นำเสนอผลงานทางวิชาการ ในแต่ละในปีการศึกษา จะไม่นับซ้ำ ถึงแม้ว่าอาจารย์ผู้นั้นจะนำเสนอผลงานหลายครั้ง</t>
  </si>
  <si>
    <t xml:space="preserve">                     3.  ผลงานทางวิชาการของอาจารย์ประจำ ได้แก่ </t>
  </si>
  <si>
    <t xml:space="preserve">                             -  ผลงานทางวิชาการที่ได้มีการศึกษาค้นคว้าตามกระบวนการ ระเบียบวิธีวิจัยที่เหมาะสมกับสาขาวิชา </t>
  </si>
  <si>
    <t xml:space="preserve">                             - การแสดงออกทางศิลปะอันเป็นที่ยอมรับระดับนานาชาติและระดับชาติ </t>
  </si>
  <si>
    <t xml:space="preserve">                             - งานที่ได้รับสิทธิบัตร / อนุสิทธิบัตรทั้งในและต่างประเทศ</t>
  </si>
  <si>
    <t xml:space="preserve">                 1.  จำนวนอาจารย์ประจำ  หมายถึง อาจารย์ประจำเฉพาะที่ปฏิบัติงานจริง รวมทั้งอาจารย์ที่ลาศึกษาต่อ </t>
  </si>
  <si>
    <t xml:space="preserve">                 2. เงินที่สถาบันจัดสรรเพื่อพัฒนาคณาจารย์ทั้งในประเทศและต่างประเทศ รวบรวมตามปีการศึกษาได้แก่เงินที่ใช้เพื่อ </t>
  </si>
  <si>
    <t xml:space="preserve">                     - การส่งบุคลากรไปศึกษาต่อ</t>
  </si>
  <si>
    <t xml:space="preserve">                     - การส่งบุคลากรไปอบรม หรือดูงาน</t>
  </si>
  <si>
    <t xml:space="preserve">                     - การฝึกอบรมที่สถาบันจัดขึ้นเอง โดยมีวัตถุประสงค์เพื่อพัฒนาศักยภาพของคณาจารย์</t>
  </si>
  <si>
    <t xml:space="preserve">                   - การส่งบุคลากรสายสนับสนุนไปศึกษาต่อ</t>
  </si>
  <si>
    <t xml:space="preserve">                   - การส่งบุคลากรสายสนับสนุนไปอบรม สัมมนาหรือดูงาน</t>
  </si>
  <si>
    <t xml:space="preserve">                  - การฝึกอบรมที่สถาบันจัดขึ้นเอง โดยมีวัตถุประสงค์เพื่อพัฒนาศักยภาพของบุคลากรสายสนับสนุน</t>
  </si>
  <si>
    <t>หน่วยงานรับผิดชอบ : กลุ่มแผนงานฯ</t>
  </si>
  <si>
    <t>ผู้รับผิดชอบ  : ขวัญฤดี, จุฑามาส, รัตนาพร</t>
  </si>
  <si>
    <t xml:space="preserve"> หมายเหตุ : 1.  บุคลกรสายสนับสนุน (Non-academic) หมายถึง บุคลากรสายช่วยวิชาการ สายการจัดการและธุรการ นับรวมบุคลากรที่ลาศึกษาต่อด้วย รวบรวมตามปีการศึกษา</t>
  </si>
  <si>
    <t xml:space="preserve">                        2.  การพัฒนาความรู้ และทักษะในวิชาชีพ ได้แก่</t>
  </si>
  <si>
    <t>ผู้รับผิดชอบ  : ขวัญฤดี, จุฑามาส, รัตนาพร, วไลพร</t>
  </si>
  <si>
    <t>รายการประเมิน</t>
  </si>
  <si>
    <t>รายการประเมินการพัฒนาสถาบันสู่องค์การเรียนรู้</t>
  </si>
  <si>
    <t>ระดับประสิทธิผล</t>
  </si>
  <si>
    <t>รายการประเมินการใช้ทรัพยากรภายในและภายนอกร่วมกัน</t>
  </si>
  <si>
    <t>หน่วยงานรับผิดชอบ : กลุ่มแผนงาน</t>
  </si>
  <si>
    <t>คชจ.ทั้งหมด ต่อจำนวน นศ. เต็มเวลาเทียบเท่า</t>
  </si>
  <si>
    <t>5.8  ร้อยละของเงินเหลือจ่ายสุทธิต่องบดำเนินการ (ร้อยละของงบดำเนินการ)</t>
  </si>
  <si>
    <t xml:space="preserve">                              -  การแสดงความก้าวหน้าทางวิชาการ เสริมสร้างองค์ความรู้หรือวิธีการที่เป็นประโยชน์ต่อสาขาวิชา หรือแสดงความเป็นต้นแบบ ต้นความคิดของผลงาน 
หรือแสดงความสามารถในการบุกเบิกงานในสาขาวิชานั้น </t>
  </si>
  <si>
    <t xml:space="preserve">                             - สิ่งประดิษฐ์หรืองานสร้างสรรค์ทางด้านศิลปกรรม และจิตรกรรม </t>
  </si>
  <si>
    <t>อัตราส่วนต่อคน</t>
  </si>
  <si>
    <t>ประชุมต่อคน</t>
  </si>
  <si>
    <t>นำเสนอต่อคน</t>
  </si>
  <si>
    <t xml:space="preserve">จำนวน
</t>
  </si>
  <si>
    <t>จำนวนผู้เข้าร่วม</t>
  </si>
  <si>
    <t>แหล่งข้อมูล O: กลุ่มงานบริหารทั่วไป (การจัดการทรัพยากรบุคคล)</t>
  </si>
  <si>
    <t xml:space="preserve">หน่วยงานรับผิดชอบ : การจัดการฯ </t>
  </si>
  <si>
    <t>ผู้รับผิดชอบ : เสาวณีย์  แก้วหนู</t>
  </si>
  <si>
    <t>ภาควิชาวิศวกรรมคอมพิวเตอร์</t>
  </si>
  <si>
    <t xml:space="preserve">                      O : กลุ่มงานบริหาร(การจัดการฯ)</t>
  </si>
  <si>
    <t>หน่วยงานรับผิดชอบ : กลุ่มแผนงานฯ, กลุ่มบริหารฯ</t>
  </si>
  <si>
    <t>มี</t>
  </si>
  <si>
    <t>ไม่มี</t>
  </si>
  <si>
    <t>6. มีการส่งเอกสารให้กรรมการสภาสถาบัน/กลุ่มสาขาก่อนประชุมโดยเฉลี่ย
อย่างต่ำ 7 วัน</t>
  </si>
  <si>
    <t xml:space="preserve">           5.9.1  จำนวนผู้เข้าร่วมประชุมวิชาการและนำเสนอผลงาน</t>
  </si>
  <si>
    <t>บัณฑิต</t>
  </si>
  <si>
    <t>สินทรัพย์ถาวรต่อนักศึกษาเต็มเวลา</t>
  </si>
  <si>
    <t xml:space="preserve">ข้อมูลการดำเนินงานคณะวิศวกรรมศาสตร์  มหาวิทยาลัยสงขลานครินทร์ ประจำปีการศึกษา 2547/ งปม.2547                         </t>
  </si>
  <si>
    <t>ปีการศึกษา 2547</t>
  </si>
  <si>
    <t>กรอบเวลาของข้อมูล 1 มิ.ย. 47 - 31 พ.ค. 48</t>
  </si>
  <si>
    <t>ข้อมูล ณ 31 พ.ค. 48</t>
  </si>
  <si>
    <t>รายงานข้อมูล ณ วันที่  พ.ค. 48</t>
  </si>
  <si>
    <t>ปราโมทย์  จูฑาพร</t>
  </si>
  <si>
    <t>การประชุมวิชาการทางวิศวกรรมไฟฟ้า ครั้งที่ 27</t>
  </si>
  <si>
    <t>อนุวัตร  ประเสริฐสิทธิ์</t>
  </si>
  <si>
    <t>สุธรรม นิยมวาส</t>
  </si>
  <si>
    <t>จีระภา  สุขแก้ว</t>
  </si>
  <si>
    <t>ชยุตฆ์  นันทดุสิต</t>
  </si>
  <si>
    <t>ชูเกียรติ  คุปตานนท์</t>
  </si>
  <si>
    <t>นงนุช  พฤกษ์เมธากุล</t>
  </si>
  <si>
    <t>ไพโรจน์  คีรีรัตน์</t>
  </si>
  <si>
    <t>ประชุมวิชาการเครือข่ายวิศวกรรมเครื่องกล</t>
  </si>
  <si>
    <t>สุทธิรัตน์  สุวรรณจรัส</t>
  </si>
  <si>
    <t>ศิริกุล  วิสุทธิ์เมธางกูร</t>
  </si>
  <si>
    <t>วิวัฒน์  สุทธิวิภากร</t>
  </si>
  <si>
    <t>จันทิมา  ชั่งสิริพร</t>
  </si>
  <si>
    <t>วีระศักดิ์  ทองลิมป์</t>
  </si>
  <si>
    <t>จรัญ  บุญกาญจน์</t>
  </si>
  <si>
    <t>สุธรรม  สุขมณี</t>
  </si>
  <si>
    <t>การประชุมวิชาการวิศวศึกษา ครั้งที่ 3</t>
  </si>
  <si>
    <t>องุ่น  สังขพงศ์</t>
  </si>
  <si>
    <t>จารุวรรณ  กล่ำกลาย</t>
  </si>
  <si>
    <t>กัลยาณี  คุปตานนท์</t>
  </si>
  <si>
    <t>ICEVI  East Asia Conference</t>
  </si>
  <si>
    <t>ฉัตรชัย  จันทร์พริ้ม</t>
  </si>
  <si>
    <t>ปฏิมากร  จันทร์พริ้ม</t>
  </si>
  <si>
    <t>สินชัย  กมลภิวงศ์</t>
  </si>
  <si>
    <t>Thailand IPv6 Forum</t>
  </si>
  <si>
    <t>ทศพร  กมลภิวงศ์</t>
  </si>
  <si>
    <t>ธัชชัย  เอ้งฉ้วน</t>
  </si>
  <si>
    <t>สุธน  แซ่ว่อง</t>
  </si>
  <si>
    <t>ข้อมูลการดำเนินงานคณะวิศวกรรมศาสตร์ มหาวิทยาลัยสงขลานครินทร์  ประจำปีการศึกษา 2547/งปม.2547</t>
  </si>
  <si>
    <t>F-Data-EQ-05-6-0  V.1:May-48 1/2</t>
  </si>
  <si>
    <t>กรอบเวลาของข้อมูล :1 ต.ค. 46 - 30 ก.ย. 47</t>
  </si>
  <si>
    <t>ข้อมูล ณ วันที่  31 พ.ค. 48</t>
  </si>
  <si>
    <t>F-Data-EQ-05-6-0  V.1:May-48 2/2</t>
  </si>
  <si>
    <r>
      <t xml:space="preserve">              </t>
    </r>
    <r>
      <rPr>
        <b/>
        <sz val="18"/>
        <rFont val="Angsana New"/>
        <family val="1"/>
      </rPr>
      <t>ข้อมูลการดำเนินงานคณะวิศวกรรมศาสตร์ มหาวิทยาลัยสงขลานครินทร์ ประจำปีการศึกษา 2547/งปม.2547</t>
    </r>
  </si>
  <si>
    <t>F-Data-EQ 05-9-1  V.1:May-48  1/2</t>
  </si>
  <si>
    <t>กรอบเวลาของข้อมูล :1 มิ.ย. 47 - 31 พ.ค. 48</t>
  </si>
  <si>
    <t>F-Data-EQ 05-9-1  V.1:May-48  2/2</t>
  </si>
  <si>
    <t>รวมทั้งหมด</t>
  </si>
  <si>
    <t>5.9  ร้อยละของอาจารย์ประจำที่เข้าร่วมประชุมวิชาการหรือนำเสนอผลงานวิชากรทั้งในประเทศและต่างประเทศ (อ.ประจำปฏิบัติงานไม่รวมลาศึกษาต่อ)</t>
  </si>
  <si>
    <t xml:space="preserve">ข้อมูลการดำเนินงานคณะวิศวกรรมศาสตร์  มหาวิทยาลัยสงขลานครินทร์ ประจำปีการศึกษา 2547/ งปม.2547                           </t>
  </si>
  <si>
    <t xml:space="preserve">  F-Data-EQ 05-11-0   V.1:May-48  1/1</t>
  </si>
  <si>
    <t>กรอบเวลาของข้อมูล:1 มิ.ย. 47 - 31 พ.ค. 48</t>
  </si>
  <si>
    <t>สุชาติ  ลิ่มกตัญญู</t>
  </si>
  <si>
    <t>วรวุธ  วิสุทธิ์เมธางกูร</t>
  </si>
  <si>
    <t>อุดมผล  พืชน์ไพบูลย์</t>
  </si>
  <si>
    <t>พิชญา  ตัณฑัยย์</t>
  </si>
  <si>
    <t>18 th  European Simulation Multiconference (ESM2004)</t>
  </si>
  <si>
    <t>จันทกานต์  ทวีกุล</t>
  </si>
  <si>
    <t>ร้อยละของเงินเหลือจ่ายสุทธิต่องบดำเนินการ</t>
  </si>
  <si>
    <t xml:space="preserve">                    2.  งบดำเนินการ   ได้แก่  งบหมวดเงินเดือน  ค่าตอบแทน  ค่าใช้สอย   ค่าวัสดุ    ค่าสาธารณูปโภค เงินอุดหนุน โดยไม่รวมงบลงทุน 
(งบครุภัณฑ์ ที่ดินและสิ่งก่อสร้าง) งบดำเนินการคิดจากทั้งสองแหล่งคือ จากงบประมาณแผ่นดิน และงบเงินรายได้ (เงินนอกงบประมาณแผ่นดิน)</t>
  </si>
  <si>
    <t xml:space="preserve">                   3.  เกณฑ์ปกติคณะวิศวกรรมศาสตร์ เท่ากับ 70,312 บาท</t>
  </si>
  <si>
    <t>ผู้รับผิดชอบ  :  ขวัญฤดี, กิตติมา</t>
  </si>
  <si>
    <t>F-Data-EQ-05-7,8-0  V.1:May-48 1/2</t>
  </si>
  <si>
    <t xml:space="preserve">ปีงบประมาณ 2547 </t>
  </si>
  <si>
    <t>ข้อมูล ณ วันที่  30 ก.ย. 47</t>
  </si>
  <si>
    <t>รายงานข้อมูล ณ วันที่  ก.ย. 47</t>
  </si>
  <si>
    <t>F-Data-EQ-05-7,8-0  V.1:May-48 2/2</t>
  </si>
  <si>
    <t>F-Data-EQ 05-10-0   V.1:May-48  1/1</t>
  </si>
  <si>
    <t>-</t>
  </si>
  <si>
    <t>5.10   งบประมาณสำหรับพัฒนาคณาจารย์ทั้งในประเทศและต่างประเทศต่ออาจารย์ประจำ (อ.ประจำทั้งหมดรวมลาศึกษาต่อ)</t>
  </si>
  <si>
    <t>1. กรรมการประจำคณะเปิดโอกาสให้มีการตรวจสอบ
การดำเนินงาน</t>
  </si>
  <si>
    <t>√</t>
  </si>
  <si>
    <t xml:space="preserve">  -  รายงานการประชุมกรรมการคณะ
</t>
  </si>
  <si>
    <t>2. กรรมการประจำคณะมีส่วนร่วมในการกำหนดและให้ความเห็นชอบ
ยุทธศาสตร์และให้ข้อสังเกตที่มีนัยสำคัญ</t>
  </si>
  <si>
    <t xml:space="preserve">  -  รายงานการประชุมกรรมการ
ประจำคณะฯที่มีวาระเกี่ยวกับการให้ความเห็นชอบแผนกลยุทธ์</t>
  </si>
  <si>
    <t>3. กรรมการประจำคณะติดตามผลการดำเนินงานที่สำคัญตามภารกิจหลักของสถาบันอย่างครบถ้วนมากกว่าปีละ 2 ครั้ง</t>
  </si>
  <si>
    <t xml:space="preserve">  -  รายงานผลการการดำเนินงานทางการเงิน
  -  รายงานการประชุมกรรมการประจำคณะฯ ที่มีการรายงานผลการดำเนินงานของคระฯ
  -  รายงานผลการดำเนินการตามKPIs</t>
  </si>
  <si>
    <t xml:space="preserve">  -  แผน/กำหนดการประชุมประจำปี
  -  รายงานการประชุมกรรมการประจำคณะฯตามแผนบันทึกจำนวนครั้งในการประชุมที่กำหนด</t>
  </si>
  <si>
    <t xml:space="preserve">  -  หนังสือนำส่งเอกสารการประชุม
  -  บันทึกจำนวนวันส่งเอกสารโดยเฉลี่ย</t>
  </si>
  <si>
    <t>7. มีการประเมินผลงานของผู้บริหารสูงสุดของสถาบัน/กลุ่มสาขาโดยมีหลักเกณฑ์ที่ชัดเจนและตกลงกันไว้ล่วงหน้า</t>
  </si>
  <si>
    <t xml:space="preserve">  -  แบบประเมินผลการปฏิบัติงานของผู้บริหาร
  - ผลการประเมินผู้บริหารระดับคณะฯ </t>
  </si>
  <si>
    <t>ผลการประเมิน</t>
  </si>
  <si>
    <t>เอกสาร/
หลักฐานอ้างอิง</t>
  </si>
  <si>
    <t>แหล่งข้อมูล</t>
  </si>
  <si>
    <t xml:space="preserve">  -  รายงานการประชุมกรรมการประจำคณะฯ ปี 2547
  -  บันทึกจำนวนครั้งในการประชุม</t>
  </si>
  <si>
    <t>3. มีการดำเนินการตามแผนและเกิดผลสำเร็จตามเป้าหมายของแผนไม่น้อยกว่าร้อยละ 100</t>
  </si>
  <si>
    <t xml:space="preserve">  -  เหมือนข้อ 2</t>
  </si>
  <si>
    <t xml:space="preserve">  -  แผนการจัดการ best practice 
คณะวิศวกรรมศาสตร์ ปี 2547</t>
  </si>
  <si>
    <t>1. มีการทบทวนและจัดทำแผนการจัดการความรู้ประจำปี2547</t>
  </si>
  <si>
    <t xml:space="preserve">  -  รายงานผลการดำเนินงานตามแผน ปี 2547
  -  รายงานความสำเร็จของแผนงาน ปี 2547</t>
  </si>
  <si>
    <t>F-Data-EQ-05-1-0V.1:May-48 1/1</t>
  </si>
  <si>
    <t>ปีงบประมาณ 2547</t>
  </si>
  <si>
    <t>กรอบเวลาของข้อมูล: 1 ต.ค. 46 - 30 ก.ย. 47</t>
  </si>
  <si>
    <t>รายงานข้อมูล ณ วันที่ พ.ค. 48</t>
  </si>
  <si>
    <t>F-Data-EQ-05-2-0V.1:May-48 1/1</t>
  </si>
  <si>
    <t>5.11   ร้อยละของบุคลากรประจำสายสนับสนุนที่ได้รับการพัฒนาความรู้และทักษะในวิชาชีพ ทั้งในประเทศและต่างประเทศ (บุคลากรสายสนับสนุนทั้งหมดรวมลาศึกษาต่อ)</t>
  </si>
  <si>
    <t>5.9  ร้อยละของอาจารย์ที่เข้าร่วมประชุมวิชาการหรือนำเสนอผลงานวิชาการทั้งในประเทศและต่างประเทศ (อ.ประจำปฏิบัติงานไม่รวมลาศึกษาต่อ)</t>
  </si>
  <si>
    <t>แคนาดา</t>
  </si>
  <si>
    <t>อังกฤษ</t>
  </si>
  <si>
    <t>เยอรมัน</t>
  </si>
  <si>
    <t>แอฟริกาใต้</t>
  </si>
  <si>
    <t>พรทิพย์  ศรีแดง</t>
  </si>
  <si>
    <t>เกาหลี</t>
  </si>
  <si>
    <t>พิชัย  ธานีรณานนท์</t>
  </si>
  <si>
    <t>ญี่ปุ่น</t>
  </si>
  <si>
    <t>Net  Curriculum Workshp 2004</t>
  </si>
  <si>
    <t>มาเลเซีย</t>
  </si>
  <si>
    <t>สาขาวิศวกรรมโครงสร้าง</t>
  </si>
  <si>
    <t>จีน</t>
  </si>
  <si>
    <t>บอสเนียร์แอนด์เฮอร์เซโ
กวีนา</t>
  </si>
  <si>
    <t>เรื่อง An Approach for Analysis of Volume 
Variation Inside Sliding Vane Rotary Compressors</t>
  </si>
  <si>
    <t xml:space="preserve"> เรื่อง Steady-state of commercial buildings in 
Using Neural Network : The Case of Thailand</t>
  </si>
  <si>
    <t>เรื่อง Anaerobic Treatment of Palm Oil Mill 
Waste Water Under Mesophillic Condition</t>
  </si>
  <si>
    <t>เรื่อง Force Hybrid Formulation for the Frame 
Element with Lateral Deformable Supports</t>
  </si>
  <si>
    <t>เรื่อง Influence of  Module Configuration and 
Hydrodynamics in Water - Clarification by Immersed Membrane Sytems</t>
  </si>
  <si>
    <t>เรื่อง The Investigation of Tool Wear and 
Cutting Power in Turning Gray Cast Iron Using CBN and Ceramic tool และ Processing and Characterization of MA 6061-SiCp Comsite</t>
  </si>
  <si>
    <t>เรื่อง A Simulation of the HLA infrastructure based
on the ns network simulation tool</t>
  </si>
  <si>
    <t>เรื่อง Distribution Simulstion of an emergency 
system for the flood disaster in Hat Yai, Thailand</t>
  </si>
  <si>
    <t>The 2004 European simulation Interoperability 
Workshop (Euro-SIW)</t>
  </si>
  <si>
    <t>IX International Days on Process and Product 
Innovation in Ceramic Industry</t>
  </si>
  <si>
    <t>8th International Research/Expert Confeence : 
Trend in the Development of Machinery and Associated Technology (TMT 2004)</t>
  </si>
  <si>
    <t>เรือง The 3 rd International Conference on 
Sustainable Energy Technologies</t>
  </si>
  <si>
    <t>การประชุมวิชาการวิศวกรรมขนส่งแห่งชาติ 
ครั้งที่ 2</t>
  </si>
  <si>
    <t>10 th World Congress on Anaerobic 
Digestion 2004</t>
  </si>
  <si>
    <t xml:space="preserve">เรื่อง The Second International Conference on
Structural engineering, Mechanics and Computation </t>
  </si>
  <si>
    <t xml:space="preserve"> Water Environment-membrane Technology 
(WEMT)2004</t>
  </si>
  <si>
    <t>ประชุม INTERNATIONAL WORKSHOP: 
ASIAN APPROACH TOWARD SUSTAINABLE URBAN REGENERATION</t>
  </si>
  <si>
    <t>Regional Symposium on Chemical Engineering 
(RSCE) 2004</t>
  </si>
  <si>
    <t>The Third National Conference Engineering 
Education (NCEEd)</t>
  </si>
  <si>
    <t>International conference on Smart Materials 
Smart/Intellgent Materials and Nano Technology (Smart Mat-04)</t>
  </si>
  <si>
    <t>ประชุมวิชาการข่ายงานวิศวกรรมอุตสาหการ 
ครั้งที่ 1/2548</t>
  </si>
  <si>
    <t>เรื่อง3rd International Conference on Advance 
Manufacturing Technology (ICAMT 2004)</t>
  </si>
  <si>
    <t>ครั้งที่</t>
  </si>
  <si>
    <t>กำหนดตามแผน</t>
  </si>
  <si>
    <t>วันประชุมจริง</t>
  </si>
  <si>
    <t>วันส่งเอกสาร</t>
  </si>
  <si>
    <t>การส่งเอกสาร
ล่วงหน้า</t>
  </si>
  <si>
    <t>เอกสารอ้างอิง</t>
  </si>
  <si>
    <t xml:space="preserve">%         การจัดประชุม </t>
  </si>
  <si>
    <t>%      ของแผน</t>
  </si>
  <si>
    <t>หน่วยงานที่รับผิดชอบ : กลุ่มบริหารทั่วไป</t>
  </si>
  <si>
    <t>ผู้รับผิดชอบ  : วรลักษณ์</t>
  </si>
  <si>
    <t xml:space="preserve">           5.1(3)  สถิติการเข้าประชุมคณะกรรมการประจำคณะวิศวกรรมศาสตร์</t>
  </si>
  <si>
    <t>พ.ศ.</t>
  </si>
  <si>
    <t>วันที่ประชุม</t>
  </si>
  <si>
    <t>จำนวนผู้เข้าร่วม
ประชุม</t>
  </si>
  <si>
    <t>จำนวนกรรมการทั้งหมด</t>
  </si>
  <si>
    <t>% ผู้เข้าร่วม
ประชุม</t>
  </si>
  <si>
    <t>รวม %</t>
  </si>
  <si>
    <t>จำนวนอาจารย์
ประจำ</t>
  </si>
  <si>
    <t>ประชุม/ อบรม /ดูงาน</t>
  </si>
  <si>
    <t>ลัดดาวัลย์  โภควินท์</t>
  </si>
  <si>
    <t>เกริกชัย  ทองหนู</t>
  </si>
  <si>
    <t>2004 International Conference on Control, 
Automatiopn and System (ICCA2004)</t>
  </si>
  <si>
    <t>กุสุมาลย์  เฉลิมยานนท์</t>
  </si>
  <si>
    <t>ภาณุมาส  คำสัตย์</t>
  </si>
  <si>
    <t xml:space="preserve">2005 IEEE International Symposium on Circuit and Systems </t>
  </si>
  <si>
    <t>"The JGSEE and Kyoto University Joint 
International Conference on Susteinable Energy and Environment (SEE)</t>
  </si>
  <si>
    <t>สุธรรม  นิยมวาส</t>
  </si>
  <si>
    <t xml:space="preserve"> Synthesis of AI 203 - SiCw Ceramic Mayrix 
Composite by Carbothermal Redution of Kaolin</t>
  </si>
  <si>
    <t>กำพล  ประทีปชัยกูร</t>
  </si>
  <si>
    <t>Effect of Methanol,Reaction Temperature and 
Amount of Catalyst on The Methyl Ester Conversation of Palm Oil</t>
  </si>
  <si>
    <t>The 8th Annual National Symposium on 
Computational Science and Engineering</t>
  </si>
  <si>
    <t>The First International Conference of Asian 
Concrete Federation (ACF)</t>
  </si>
  <si>
    <t>สราวุธ  จริตงาม</t>
  </si>
  <si>
    <t>Geophysics 2004 : Sharing for the Future</t>
  </si>
  <si>
    <t>สมบูรณ์  พรพิเนตพงศ์</t>
  </si>
  <si>
    <t>"Environmental Hazards and Geomorphology in 
Moonsoon Asia : Projress in Process Study and GIS Mapping</t>
  </si>
  <si>
    <t>ชญานุช  แสงวิเชียร</t>
  </si>
  <si>
    <t>"Characterization of Adsorbate - Adsorbate 
Internations"</t>
  </si>
  <si>
    <t>โครงการอินเตอร์เนตยุคหน้า</t>
  </si>
  <si>
    <t>F-Data-EQ-05-3-0V.1:May-48 1/1</t>
  </si>
  <si>
    <t>F-Data-EQ-05-4-0V.1:May-48 1/1</t>
  </si>
  <si>
    <t>F-Data-EQ-05-5-0V.1:May-48 1/1</t>
  </si>
  <si>
    <t>/</t>
  </si>
  <si>
    <t xml:space="preserve">        5.9.3  รายชื่ออาจารย์ผู้เข้าร่วมนำเสนอผลงานทั้งในประเทศและต่างประเทศ</t>
  </si>
  <si>
    <t xml:space="preserve">        5.9.2  รายชื่ออาจารย์ผู้เข้าร่วมประชุมวิชาการทั้งในประเทศและต่างประเทศ</t>
  </si>
  <si>
    <t>ศึกษาต่อ</t>
  </si>
  <si>
    <t xml:space="preserve">           5.1(2)  การจัดการประชุมคณะกรรมการประจำคณะวิศวกรรมศาสตร์ </t>
  </si>
  <si>
    <t>2. มีการดำเนินการตามแผนและเกิดผลสำเร็จตามเป้าหมายของแผนไม่น้อยกว่าร้อยละ 50</t>
  </si>
  <si>
    <t>4. แผนกลยุทธ์มีความสอกคล้องกับยุทธศาสตร์ชาติ 
น้อยกว่าร้อยละ 80 ของแผน</t>
  </si>
  <si>
    <t xml:space="preserve">           5.1(1)  การประเมินวิสัยทัศน์  พันธกิจ วัตถุประสงค์ และเป้าหมาย</t>
  </si>
  <si>
    <t>กรอบเวลาของข้อมูล: 1มิ.ย. 47- 31 พ.ค. 48</t>
  </si>
  <si>
    <t>1/2547</t>
  </si>
  <si>
    <t>2/2547</t>
  </si>
  <si>
    <t>พิเศษ 1/2547</t>
  </si>
  <si>
    <t>พิเศษ 2/2547</t>
  </si>
  <si>
    <t>3/2547</t>
  </si>
  <si>
    <t>4/2547</t>
  </si>
  <si>
    <t>5/2547</t>
  </si>
  <si>
    <t>พิเศษ 3/2547</t>
  </si>
  <si>
    <t>6/2547</t>
  </si>
  <si>
    <t>7/2547</t>
  </si>
  <si>
    <t>พิเศษ 4/2547</t>
  </si>
  <si>
    <t>8/2547</t>
  </si>
  <si>
    <t>พิเศษ 5/2547</t>
  </si>
  <si>
    <t>9/2547</t>
  </si>
  <si>
    <t>พิเศษ 6/2547</t>
  </si>
  <si>
    <t>10/2547</t>
  </si>
  <si>
    <t>11/2547</t>
  </si>
  <si>
    <t>พิเศษ 7/2547</t>
  </si>
  <si>
    <t>12/2547</t>
  </si>
  <si>
    <t>16 มกราคม 2547</t>
  </si>
  <si>
    <t>20 กุมภาพันธ์ 2547</t>
  </si>
  <si>
    <t>19 มีนาคม 2547</t>
  </si>
  <si>
    <t>16 เมษายน 2547</t>
  </si>
  <si>
    <t>21 พฤษภาคม 2547</t>
  </si>
  <si>
    <t>18 มิถุนายน 2547</t>
  </si>
  <si>
    <t>16 กรกฎาคม 2547</t>
  </si>
  <si>
    <t>20 สิงหาคม 2547</t>
  </si>
  <si>
    <t>17 กันยายน 2547</t>
  </si>
  <si>
    <t>15 ตุลาคม 2547</t>
  </si>
  <si>
    <t>19 พฤศจิกายน 2547</t>
  </si>
  <si>
    <t>17 ธันวาคม 2547</t>
  </si>
  <si>
    <t>23 มกราคม 2547</t>
  </si>
  <si>
    <t>20 มกราคม 2547</t>
  </si>
  <si>
    <t>17 กุมภาพันธ์ 2547</t>
  </si>
  <si>
    <t>12 มีนาคม 2547</t>
  </si>
  <si>
    <t>9 มีนาคม 2547</t>
  </si>
  <si>
    <t>18 มีนาคม 2547</t>
  </si>
  <si>
    <t>16 มีนาคม 2547</t>
  </si>
  <si>
    <t>30 เมษายน 2547</t>
  </si>
  <si>
    <t>27 เมษายน 2547</t>
  </si>
  <si>
    <t>27 พฤษภาคม 2547</t>
  </si>
  <si>
    <t>24 พฤษภาคม 2547</t>
  </si>
  <si>
    <t>1 มิถุนายน 2547</t>
  </si>
  <si>
    <t>15 มิถุนายน 2547</t>
  </si>
  <si>
    <t>13 กรกฎาคม 2547</t>
  </si>
  <si>
    <t>27 กรกฎาคม 2547</t>
  </si>
  <si>
    <t>27 สิงหาคม 2547</t>
  </si>
  <si>
    <t>24 สิงหาคม 2547</t>
  </si>
  <si>
    <t>15 กันยายน 2547</t>
  </si>
  <si>
    <t>12 กันยายน 2547</t>
  </si>
  <si>
    <t>14 กันยายน 2547</t>
  </si>
  <si>
    <t>26 ตุลาคม 2547</t>
  </si>
  <si>
    <t>22 ตุลาคม 2547</t>
  </si>
  <si>
    <t>29 ตุลาคม 2547</t>
  </si>
  <si>
    <t>16 พฤศจิกายน 2547</t>
  </si>
  <si>
    <t>3 ธันวาคม 2547</t>
  </si>
  <si>
    <t>30 พฤศจิกายน 2547</t>
  </si>
  <si>
    <t>14 ธันวาคม 2547</t>
  </si>
  <si>
    <t>ธุรการและการประชุม</t>
  </si>
  <si>
    <t xml:space="preserve">             5.3 (1)  การประเมินการกำหนดแผนกลยุทธ์ที่เชื่อมโยงกับยุทธศาสตร์ชาติ</t>
  </si>
  <si>
    <t xml:space="preserve">             5.3 (2)  รายงานผลการวิเคราะห์ความสอดคล้องของแผนกลยุทธ์</t>
  </si>
  <si>
    <t>ประเด็นยุทธศาสตร์
(หลัก/ย่อย)</t>
  </si>
  <si>
    <t>ประเด็นยุทธศาสตร์แห่งชาติที่สอดคล้อง</t>
  </si>
  <si>
    <t>ระดับความสอดคล้อง
(%)</t>
  </si>
  <si>
    <t xml:space="preserve">% </t>
  </si>
  <si>
    <t>กรอบเวลาของข้อมูล: 1 มิ.ย. 47-31 พ.ค. 48</t>
  </si>
  <si>
    <t xml:space="preserve">              5.4(1)  ประเมินการใช้ทรัพยากรภายในและภายนอกสถาบันร่วมกัน</t>
  </si>
  <si>
    <t xml:space="preserve">             5.4 (2)  บัญชีรายชื่อผู้รับผิดชอบในการวิเคราะห์ความต้องการใช้ทรัพยากรของคณะวิศวกรรมศาสตร์</t>
  </si>
  <si>
    <t>รายการ/ทรัพยากร</t>
  </si>
  <si>
    <t>ผู้รับผิดชอบ</t>
  </si>
  <si>
    <t>เอกสาร/หลักฐานอ้างอิง</t>
  </si>
  <si>
    <t>1.  บุคลากรสายอาจารย์</t>
  </si>
  <si>
    <t>ผู้บริหารภาควิชา/หน่วยงาน</t>
  </si>
  <si>
    <t>......</t>
  </si>
  <si>
    <t>2.  บุคลากรสายสนับสนุน</t>
  </si>
  <si>
    <t>.......</t>
  </si>
  <si>
    <t>3.  ที่ดิน/ สิ่งก่อสร้าง</t>
  </si>
  <si>
    <t>คณะกรรมการ.....</t>
  </si>
  <si>
    <t>4.  วัสดุ</t>
  </si>
  <si>
    <t>คณะกรรมการจัดสรร</t>
  </si>
  <si>
    <t>5.  คอมพิวเตอร์</t>
  </si>
  <si>
    <t>6.  อุปกรณ์สนับสนุนการเรียนการสอน</t>
  </si>
  <si>
    <t>7.  ห้องเรียน</t>
  </si>
  <si>
    <t>คณะกรรมการประเมินอัตราการใช้
ห้องเรียนห้องประชุม</t>
  </si>
  <si>
    <t>8.  ห้องประชุม</t>
  </si>
  <si>
    <t>9.  ยานพาหนะ</t>
  </si>
  <si>
    <t>10. อื่นๆ  (ระบุ)..............................</t>
  </si>
  <si>
    <t>F-Data-EQ-05-5-0V.1:May-49 1/1</t>
  </si>
  <si>
    <t xml:space="preserve">             5.5(2)  บัญชีรายชื่อฐานข้อมูลเพื่อการตัดสินใจ คณะวิศวกรรมศาสตร์</t>
  </si>
  <si>
    <t>ลำดับที่</t>
  </si>
  <si>
    <t>กลุ่ม/หมวด</t>
  </si>
  <si>
    <t>ชื่อโปรแกรม/ระบบฐานข้อมูล</t>
  </si>
  <si>
    <t>ลักษณะข้อมูล</t>
  </si>
  <si>
    <t>วันที่พัฒนา/ แล้วเสร็จ/ติดตั้ง</t>
  </si>
  <si>
    <t>หมายเหตุ
(link  เชื่อมโยง)</t>
  </si>
  <si>
    <t xml:space="preserve">ผู้รับผิดชอบ : </t>
  </si>
  <si>
    <t>ร้อยละการนำเสนอ</t>
  </si>
  <si>
    <t xml:space="preserve">  F-Data-EQ 05-9-2   V.1:May-48  1/5 </t>
  </si>
  <si>
    <t xml:space="preserve">  F-Data-EQ 05-9-2   V.1:May-48 2/5 </t>
  </si>
  <si>
    <t xml:space="preserve">  F-Data-EQ 05-9-2   V.1:May-48  3/5</t>
  </si>
  <si>
    <t xml:space="preserve">  F-Data-EQ 05-9-2   V.1:May-48  4/5 </t>
  </si>
  <si>
    <t xml:space="preserve">  F-Data-EQ 05-9-2   V.1:May-48  5/5 </t>
  </si>
  <si>
    <t xml:space="preserve">  F-Data-EQ 05-9-3   V.1:May-48  1/4 </t>
  </si>
  <si>
    <t xml:space="preserve">  F-Data-EQ 05-9-3   V.1:May-48  2/4 </t>
  </si>
  <si>
    <t xml:space="preserve">  F-Data-EQ 05-9-3   V.1:May-48  3/4 </t>
  </si>
  <si>
    <t xml:space="preserve">  F-Data-EQ 05-9-3   V.1:May-48  4/4 </t>
  </si>
  <si>
    <t>4 มิถุนายน 2547</t>
  </si>
  <si>
    <t>30 กรกฎาคม 2547</t>
  </si>
  <si>
    <t>รายงานการประชุม</t>
  </si>
  <si>
    <t>งานธุรการและการประชุม</t>
  </si>
  <si>
    <t>ระบบประชุม</t>
  </si>
  <si>
    <t>https://phoenix.eng.psu.ac.th/meeting/loginlogout.php</t>
  </si>
  <si>
    <t>งานอาคาร</t>
  </si>
  <si>
    <t>ระบบยานพาหนะ</t>
  </si>
  <si>
    <t>http://phoenix.eng.psu.ac.th/car/</t>
  </si>
  <si>
    <t>งานทะเบียน</t>
  </si>
  <si>
    <t>ระบบประเมินการสอน ปี 44-47</t>
  </si>
  <si>
    <t>2544-2547</t>
  </si>
  <si>
    <t>http://edoc.eng.psu.ac.th/evaluate/teacher/login.php</t>
  </si>
  <si>
    <t>บุคลากร</t>
  </si>
  <si>
    <t xml:space="preserve">ระบบเบิกจ่ายการเดินทาง </t>
  </si>
  <si>
    <t>ต.ค. 2547</t>
  </si>
  <si>
    <t>http://atlantis.eng.psu.ac.th/service/rep_trav_form1.asp</t>
  </si>
  <si>
    <t xml:space="preserve">             5.5(1)  รายการประเมินศักยภาพของระบบฐานข้อมูลเพื่อการบริการ การเรียนการสอน และการวิจัย</t>
  </si>
  <si>
    <t>P</t>
  </si>
  <si>
    <t>(598,054,807.68 : 2,099.24)</t>
  </si>
  <si>
    <t xml:space="preserve">5.7  ค่าใช้จ่ายทั้งหมดต่อจำนวนนักศึกษาเต็มเวลาเทียบเท่า (ร้อยละของเกณฑ์ปกติ) </t>
  </si>
  <si>
    <t>(176,120,510.00 :  2,099.24)</t>
  </si>
  <si>
    <t>(11,103,520.27 : 187,224,030.27)</t>
  </si>
  <si>
    <t>ได้รับการกระจายค่าที่ดินจาก ม.</t>
  </si>
  <si>
    <t>งบประมาณงบดำเนินการ</t>
  </si>
  <si>
    <t>งบบุคลากร</t>
  </si>
  <si>
    <t>ค่าใช้จ่ายทั้งหมด</t>
  </si>
  <si>
    <t>รวมค่าสาธารณูปโภค (ภาพรวมของคณะฯ)</t>
  </si>
  <si>
    <t>มหาวิทยาลัยฯ สนับสนุน</t>
  </si>
  <si>
    <t>กองทุนวิจัยคณะฯ/รายได้ ม.</t>
  </si>
  <si>
    <t>งบประมาณ/แหล่งทุนอื่น</t>
  </si>
  <si>
    <t>แหล่งทุนอื่นสนับสนุน</t>
  </si>
  <si>
    <t>การฝึกอบรมที่ม./คณะฯ จัดขึ้นเอง</t>
  </si>
  <si>
    <t>รวมทั้งสิ้น</t>
  </si>
  <si>
    <t>งปม.ที่มหาวิทยาลัย/คณะฯ สนับสนุนต่ออาจารย์ประจำ</t>
  </si>
  <si>
    <t>งปม.ทั้งหมดต่ออาจารย์ประจำ</t>
  </si>
  <si>
    <t>(4,403,889.77 : 168)</t>
  </si>
  <si>
    <t>(6,005,685.51 : 168)</t>
  </si>
  <si>
    <t>รายงานข้อมูล ณ วันที่  ก.ย.47</t>
  </si>
  <si>
    <t>ข้อมูล ณ วันที่  30 ก.ย.47</t>
  </si>
  <si>
    <t xml:space="preserve">ผู้รับผิดชอบ  : ศิราณี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</si>
</sst>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[$-41E]d\ mmmm\ yyyy"/>
    <numFmt numFmtId="209" formatCode="_-* #,##0.000_-;\-* #,##0.000_-;_-* &quot;-&quot;??_-;_-@_-"/>
    <numFmt numFmtId="210" formatCode="_-* #,##0.0000_-;\-* #,##0.0000_-;_-* &quot;-&quot;??_-;_-@_-"/>
    <numFmt numFmtId="211" formatCode="_-* #,##0.0_-;\-* #,##0.0_-;_-* &quot;-&quot;??_-;_-@_-"/>
    <numFmt numFmtId="212" formatCode="0.00000"/>
    <numFmt numFmtId="213" formatCode="0.0000"/>
    <numFmt numFmtId="214" formatCode="#,##0.000"/>
    <numFmt numFmtId="215" formatCode="0.00000000"/>
    <numFmt numFmtId="216" formatCode="0.0000000"/>
    <numFmt numFmtId="217" formatCode="0.000000"/>
    <numFmt numFmtId="218" formatCode="[$-107041E]d\ mmm\ yy;@"/>
  </numFmts>
  <fonts count="56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sz val="14"/>
      <name val="AngsanaUPC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8"/>
      <name val="Cordia New"/>
      <family val="0"/>
    </font>
    <font>
      <b/>
      <sz val="14"/>
      <name val="Angsana New"/>
      <family val="1"/>
    </font>
    <font>
      <b/>
      <sz val="12"/>
      <name val="Angsana New"/>
      <family val="1"/>
    </font>
    <font>
      <sz val="8"/>
      <name val="Cordia New"/>
      <family val="0"/>
    </font>
    <font>
      <u val="single"/>
      <sz val="8.4"/>
      <color indexed="12"/>
      <name val="Cordia New"/>
      <family val="0"/>
    </font>
    <font>
      <u val="single"/>
      <sz val="8.4"/>
      <color indexed="36"/>
      <name val="Cordia New"/>
      <family val="0"/>
    </font>
    <font>
      <b/>
      <sz val="16"/>
      <name val="Cordia New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14"/>
      <name val="EucrosiaUPC"/>
      <family val="1"/>
    </font>
    <font>
      <sz val="10"/>
      <name val="Arial"/>
      <family val="0"/>
    </font>
    <font>
      <u val="single"/>
      <sz val="14"/>
      <name val="Angsana New"/>
      <family val="1"/>
    </font>
    <font>
      <sz val="14"/>
      <name val="Arial"/>
      <family val="0"/>
    </font>
    <font>
      <sz val="14"/>
      <name val="Wingdings 2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3" fontId="2" fillId="0" borderId="13" xfId="38" applyFont="1" applyBorder="1" applyAlignment="1">
      <alignment/>
    </xf>
    <xf numFmtId="43" fontId="2" fillId="0" borderId="11" xfId="38" applyFont="1" applyBorder="1" applyAlignment="1">
      <alignment/>
    </xf>
    <xf numFmtId="206" fontId="2" fillId="0" borderId="11" xfId="38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43" fontId="2" fillId="0" borderId="11" xfId="38" applyFont="1" applyBorder="1" applyAlignment="1">
      <alignment horizontal="center"/>
    </xf>
    <xf numFmtId="43" fontId="2" fillId="0" borderId="13" xfId="38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4" fontId="2" fillId="33" borderId="22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43" fontId="2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43" fontId="6" fillId="33" borderId="23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3" fontId="7" fillId="33" borderId="23" xfId="0" applyNumberFormat="1" applyFont="1" applyFill="1" applyBorder="1" applyAlignment="1">
      <alignment/>
    </xf>
    <xf numFmtId="206" fontId="7" fillId="33" borderId="28" xfId="0" applyNumberFormat="1" applyFont="1" applyFill="1" applyBorder="1" applyAlignment="1">
      <alignment/>
    </xf>
    <xf numFmtId="43" fontId="7" fillId="33" borderId="28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20" xfId="0" applyNumberFormat="1" applyFill="1" applyBorder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33" borderId="15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left"/>
    </xf>
    <xf numFmtId="2" fontId="4" fillId="0" borderId="29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3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4" fontId="9" fillId="33" borderId="20" xfId="0" applyNumberFormat="1" applyFont="1" applyFill="1" applyBorder="1" applyAlignment="1">
      <alignment horizontal="right"/>
    </xf>
    <xf numFmtId="2" fontId="9" fillId="33" borderId="2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/>
    </xf>
    <xf numFmtId="2" fontId="9" fillId="33" borderId="15" xfId="0" applyNumberFormat="1" applyFont="1" applyFill="1" applyBorder="1" applyAlignment="1">
      <alignment horizontal="center"/>
    </xf>
    <xf numFmtId="2" fontId="9" fillId="33" borderId="20" xfId="0" applyNumberFormat="1" applyFont="1" applyFill="1" applyBorder="1" applyAlignment="1">
      <alignment horizontal="right"/>
    </xf>
    <xf numFmtId="0" fontId="9" fillId="33" borderId="22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21" xfId="0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horizontal="center"/>
    </xf>
    <xf numFmtId="4" fontId="9" fillId="33" borderId="16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right"/>
    </xf>
    <xf numFmtId="0" fontId="4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3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4" fontId="2" fillId="33" borderId="25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7" fillId="33" borderId="20" xfId="0" applyFont="1" applyFill="1" applyBorder="1" applyAlignment="1">
      <alignment horizontal="center"/>
    </xf>
    <xf numFmtId="0" fontId="4" fillId="0" borderId="15" xfId="46" applyFont="1" applyBorder="1" applyAlignment="1">
      <alignment vertical="top" wrapText="1"/>
      <protection/>
    </xf>
    <xf numFmtId="0" fontId="4" fillId="0" borderId="15" xfId="46" applyFont="1" applyBorder="1" applyAlignment="1">
      <alignment wrapText="1"/>
      <protection/>
    </xf>
    <xf numFmtId="0" fontId="4" fillId="0" borderId="15" xfId="46" applyFont="1" applyBorder="1">
      <alignment/>
      <protection/>
    </xf>
    <xf numFmtId="0" fontId="4" fillId="0" borderId="15" xfId="46" applyFont="1" applyBorder="1" applyAlignment="1">
      <alignment horizontal="left" vertical="top" wrapText="1"/>
      <protection/>
    </xf>
    <xf numFmtId="43" fontId="2" fillId="0" borderId="29" xfId="38" applyFont="1" applyBorder="1" applyAlignment="1">
      <alignment vertical="center" wrapText="1"/>
    </xf>
    <xf numFmtId="43" fontId="2" fillId="0" borderId="29" xfId="38" applyFont="1" applyBorder="1" applyAlignment="1">
      <alignment/>
    </xf>
    <xf numFmtId="43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11" xfId="38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17" fillId="0" borderId="30" xfId="47" applyFont="1" applyBorder="1">
      <alignment/>
      <protection/>
    </xf>
    <xf numFmtId="0" fontId="17" fillId="0" borderId="24" xfId="47" applyFont="1" applyBorder="1">
      <alignment/>
      <protection/>
    </xf>
    <xf numFmtId="0" fontId="17" fillId="0" borderId="0" xfId="47" applyFont="1" applyBorder="1">
      <alignment/>
      <protection/>
    </xf>
    <xf numFmtId="0" fontId="17" fillId="0" borderId="16" xfId="47" applyFont="1" applyBorder="1">
      <alignment/>
      <protection/>
    </xf>
    <xf numFmtId="0" fontId="7" fillId="33" borderId="16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44" fontId="2" fillId="33" borderId="15" xfId="40" applyFont="1" applyFill="1" applyBorder="1" applyAlignment="1">
      <alignment vertical="center"/>
    </xf>
    <xf numFmtId="43" fontId="2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0" borderId="30" xfId="47" applyFont="1" applyBorder="1">
      <alignment/>
      <protection/>
    </xf>
    <xf numFmtId="0" fontId="2" fillId="0" borderId="24" xfId="47" applyFont="1" applyBorder="1">
      <alignment/>
      <protection/>
    </xf>
    <xf numFmtId="0" fontId="1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43" fontId="2" fillId="0" borderId="14" xfId="38" applyFont="1" applyBorder="1" applyAlignment="1">
      <alignment vertical="center" wrapText="1"/>
    </xf>
    <xf numFmtId="43" fontId="2" fillId="0" borderId="11" xfId="38" applyFont="1" applyBorder="1" applyAlignment="1">
      <alignment vertical="center" wrapText="1"/>
    </xf>
    <xf numFmtId="43" fontId="6" fillId="33" borderId="15" xfId="0" applyNumberFormat="1" applyFont="1" applyFill="1" applyBorder="1" applyAlignment="1">
      <alignment/>
    </xf>
    <xf numFmtId="43" fontId="2" fillId="0" borderId="35" xfId="38" applyFont="1" applyBorder="1" applyAlignment="1">
      <alignment horizontal="center"/>
    </xf>
    <xf numFmtId="43" fontId="2" fillId="0" borderId="12" xfId="38" applyFont="1" applyBorder="1" applyAlignment="1">
      <alignment/>
    </xf>
    <xf numFmtId="0" fontId="2" fillId="33" borderId="15" xfId="0" applyFont="1" applyFill="1" applyBorder="1" applyAlignment="1">
      <alignment/>
    </xf>
    <xf numFmtId="43" fontId="7" fillId="33" borderId="15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30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24" xfId="47" applyFont="1" applyBorder="1">
      <alignment/>
      <protection/>
    </xf>
    <xf numFmtId="0" fontId="4" fillId="0" borderId="16" xfId="47" applyFont="1" applyBorder="1">
      <alignment/>
      <protection/>
    </xf>
    <xf numFmtId="43" fontId="2" fillId="33" borderId="21" xfId="0" applyNumberFormat="1" applyFont="1" applyFill="1" applyBorder="1" applyAlignment="1">
      <alignment/>
    </xf>
    <xf numFmtId="206" fontId="2" fillId="0" borderId="13" xfId="38" applyNumberFormat="1" applyFont="1" applyFill="1" applyBorder="1" applyAlignment="1">
      <alignment/>
    </xf>
    <xf numFmtId="206" fontId="2" fillId="0" borderId="11" xfId="38" applyNumberFormat="1" applyFont="1" applyFill="1" applyBorder="1" applyAlignment="1">
      <alignment/>
    </xf>
    <xf numFmtId="206" fontId="7" fillId="33" borderId="23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  <xf numFmtId="43" fontId="2" fillId="0" borderId="29" xfId="38" applyFont="1" applyBorder="1" applyAlignment="1">
      <alignment horizontal="left"/>
    </xf>
    <xf numFmtId="43" fontId="2" fillId="0" borderId="11" xfId="38" applyFont="1" applyBorder="1" applyAlignment="1">
      <alignment horizontal="left"/>
    </xf>
    <xf numFmtId="0" fontId="2" fillId="33" borderId="14" xfId="0" applyFont="1" applyFill="1" applyBorder="1" applyAlignment="1">
      <alignment wrapText="1"/>
    </xf>
    <xf numFmtId="43" fontId="2" fillId="0" borderId="14" xfId="38" applyFont="1" applyBorder="1" applyAlignment="1">
      <alignment/>
    </xf>
    <xf numFmtId="43" fontId="2" fillId="0" borderId="14" xfId="38" applyFont="1" applyBorder="1" applyAlignment="1">
      <alignment horizontal="left"/>
    </xf>
    <xf numFmtId="4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206" fontId="2" fillId="33" borderId="13" xfId="0" applyNumberFormat="1" applyFont="1" applyFill="1" applyBorder="1" applyAlignment="1">
      <alignment/>
    </xf>
    <xf numFmtId="0" fontId="17" fillId="0" borderId="15" xfId="46" applyFont="1" applyBorder="1" applyAlignment="1">
      <alignment horizontal="center" vertical="top"/>
      <protection/>
    </xf>
    <xf numFmtId="0" fontId="4" fillId="33" borderId="29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 vertical="top"/>
    </xf>
    <xf numFmtId="0" fontId="17" fillId="0" borderId="15" xfId="46" applyFont="1" applyBorder="1" applyAlignment="1">
      <alignment horizontal="center" vertical="top" wrapText="1"/>
      <protection/>
    </xf>
    <xf numFmtId="0" fontId="4" fillId="0" borderId="15" xfId="46" applyFont="1" applyBorder="1" applyAlignment="1">
      <alignment vertical="top"/>
      <protection/>
    </xf>
    <xf numFmtId="0" fontId="17" fillId="0" borderId="15" xfId="0" applyFont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3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19" fillId="0" borderId="29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29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 vertical="top"/>
    </xf>
    <xf numFmtId="0" fontId="4" fillId="0" borderId="29" xfId="0" applyFont="1" applyBorder="1" applyAlignment="1">
      <alignment vertical="top"/>
    </xf>
    <xf numFmtId="0" fontId="4" fillId="0" borderId="23" xfId="0" applyFont="1" applyBorder="1" applyAlignment="1">
      <alignment vertical="top" wrapText="1"/>
    </xf>
    <xf numFmtId="0" fontId="4" fillId="0" borderId="25" xfId="0" applyFont="1" applyFill="1" applyBorder="1" applyAlignment="1">
      <alignment vertical="top"/>
    </xf>
    <xf numFmtId="0" fontId="20" fillId="0" borderId="2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0" fillId="33" borderId="21" xfId="0" applyFill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2" fontId="4" fillId="0" borderId="3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5" xfId="46" applyFont="1" applyBorder="1" applyAlignment="1">
      <alignment horizontal="left" vertical="top"/>
      <protection/>
    </xf>
    <xf numFmtId="0" fontId="2" fillId="0" borderId="15" xfId="46" applyFont="1" applyBorder="1" applyAlignment="1">
      <alignment horizontal="center" vertical="top"/>
      <protection/>
    </xf>
    <xf numFmtId="0" fontId="2" fillId="33" borderId="29" xfId="0" applyFont="1" applyFill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5" xfId="46" applyFont="1" applyBorder="1" applyAlignment="1">
      <alignment horizontal="left" vertical="top" wrapText="1"/>
      <protection/>
    </xf>
    <xf numFmtId="0" fontId="2" fillId="33" borderId="15" xfId="0" applyFont="1" applyFill="1" applyBorder="1" applyAlignment="1">
      <alignment horizontal="center" vertical="top"/>
    </xf>
    <xf numFmtId="0" fontId="2" fillId="0" borderId="15" xfId="46" applyFont="1" applyBorder="1" applyAlignment="1">
      <alignment vertical="top" wrapText="1"/>
      <protection/>
    </xf>
    <xf numFmtId="0" fontId="2" fillId="0" borderId="15" xfId="46" applyFont="1" applyBorder="1" applyAlignment="1">
      <alignment vertical="top"/>
      <protection/>
    </xf>
    <xf numFmtId="0" fontId="2" fillId="0" borderId="15" xfId="46" applyFont="1" applyBorder="1" applyAlignment="1">
      <alignment horizontal="center" vertical="top" wrapText="1"/>
      <protection/>
    </xf>
    <xf numFmtId="0" fontId="4" fillId="0" borderId="20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5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46" applyFont="1" applyBorder="1" applyAlignment="1">
      <alignment wrapText="1"/>
      <protection/>
    </xf>
    <xf numFmtId="2" fontId="0" fillId="0" borderId="15" xfId="0" applyNumberFormat="1" applyBorder="1" applyAlignment="1">
      <alignment horizontal="center"/>
    </xf>
    <xf numFmtId="0" fontId="4" fillId="33" borderId="29" xfId="0" applyFont="1" applyFill="1" applyBorder="1" applyAlignment="1">
      <alignment vertical="top" wrapText="1"/>
    </xf>
    <xf numFmtId="218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right" vertical="top"/>
    </xf>
    <xf numFmtId="2" fontId="4" fillId="0" borderId="19" xfId="0" applyNumberFormat="1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33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46" applyFont="1" applyBorder="1" applyAlignment="1">
      <alignment horizontal="center" vertical="top" wrapText="1"/>
      <protection/>
    </xf>
    <xf numFmtId="0" fontId="4" fillId="33" borderId="2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0" borderId="15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 wrapText="1"/>
      <protection/>
    </xf>
    <xf numFmtId="0" fontId="21" fillId="0" borderId="15" xfId="46" applyFont="1" applyBorder="1" applyAlignment="1">
      <alignment horizontal="center" vertical="top" wrapText="1"/>
      <protection/>
    </xf>
    <xf numFmtId="0" fontId="2" fillId="33" borderId="24" xfId="0" applyFont="1" applyFill="1" applyBorder="1" applyAlignment="1">
      <alignment horizontal="center" vertical="center"/>
    </xf>
    <xf numFmtId="43" fontId="7" fillId="33" borderId="21" xfId="0" applyNumberFormat="1" applyFont="1" applyFill="1" applyBorder="1" applyAlignment="1">
      <alignment horizontal="center"/>
    </xf>
    <xf numFmtId="43" fontId="2" fillId="0" borderId="29" xfId="38" applyFont="1" applyFill="1" applyBorder="1" applyAlignment="1">
      <alignment/>
    </xf>
    <xf numFmtId="43" fontId="2" fillId="0" borderId="29" xfId="0" applyNumberFormat="1" applyFont="1" applyFill="1" applyBorder="1" applyAlignment="1">
      <alignment/>
    </xf>
    <xf numFmtId="43" fontId="2" fillId="0" borderId="11" xfId="38" applyFont="1" applyFill="1" applyBorder="1" applyAlignment="1">
      <alignment/>
    </xf>
    <xf numFmtId="43" fontId="2" fillId="0" borderId="15" xfId="38" applyFont="1" applyFill="1" applyBorder="1" applyAlignment="1">
      <alignment horizontal="right"/>
    </xf>
    <xf numFmtId="43" fontId="2" fillId="0" borderId="15" xfId="0" applyNumberFormat="1" applyFont="1" applyFill="1" applyBorder="1" applyAlignment="1">
      <alignment/>
    </xf>
    <xf numFmtId="43" fontId="2" fillId="0" borderId="29" xfId="38" applyFont="1" applyFill="1" applyBorder="1" applyAlignment="1">
      <alignment horizontal="left"/>
    </xf>
    <xf numFmtId="43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43" fontId="1" fillId="0" borderId="15" xfId="38" applyFont="1" applyFill="1" applyBorder="1" applyAlignment="1">
      <alignment/>
    </xf>
    <xf numFmtId="2" fontId="4" fillId="33" borderId="20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/>
    </xf>
    <xf numFmtId="43" fontId="2" fillId="0" borderId="24" xfId="38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33" borderId="23" xfId="0" applyFont="1" applyFill="1" applyBorder="1" applyAlignment="1">
      <alignment wrapText="1"/>
    </xf>
    <xf numFmtId="43" fontId="2" fillId="0" borderId="32" xfId="38" applyFont="1" applyBorder="1" applyAlignment="1">
      <alignment horizontal="center"/>
    </xf>
    <xf numFmtId="206" fontId="2" fillId="0" borderId="32" xfId="38" applyNumberFormat="1" applyFont="1" applyBorder="1" applyAlignment="1">
      <alignment horizontal="center"/>
    </xf>
    <xf numFmtId="43" fontId="2" fillId="0" borderId="11" xfId="38" applyNumberFormat="1" applyFont="1" applyBorder="1" applyAlignment="1">
      <alignment horizontal="center"/>
    </xf>
    <xf numFmtId="43" fontId="6" fillId="33" borderId="21" xfId="0" applyNumberFormat="1" applyFont="1" applyFill="1" applyBorder="1" applyAlignment="1">
      <alignment/>
    </xf>
    <xf numFmtId="209" fontId="2" fillId="0" borderId="24" xfId="38" applyNumberFormat="1" applyFont="1" applyBorder="1" applyAlignment="1">
      <alignment horizontal="center"/>
    </xf>
    <xf numFmtId="43" fontId="2" fillId="0" borderId="24" xfId="38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43" fontId="2" fillId="0" borderId="32" xfId="38" applyNumberFormat="1" applyFont="1" applyBorder="1" applyAlignment="1">
      <alignment horizontal="center"/>
    </xf>
    <xf numFmtId="206" fontId="2" fillId="0" borderId="23" xfId="38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/>
    </xf>
    <xf numFmtId="43" fontId="2" fillId="0" borderId="13" xfId="38" applyNumberFormat="1" applyFont="1" applyFill="1" applyBorder="1" applyAlignment="1">
      <alignment/>
    </xf>
    <xf numFmtId="43" fontId="2" fillId="0" borderId="11" xfId="38" applyNumberFormat="1" applyFont="1" applyFill="1" applyBorder="1" applyAlignment="1">
      <alignment/>
    </xf>
    <xf numFmtId="43" fontId="2" fillId="0" borderId="11" xfId="38" applyNumberFormat="1" applyFont="1" applyFill="1" applyBorder="1" applyAlignment="1">
      <alignment wrapText="1"/>
    </xf>
    <xf numFmtId="43" fontId="2" fillId="0" borderId="35" xfId="38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7" fillId="33" borderId="22" xfId="0" applyFont="1" applyFill="1" applyBorder="1" applyAlignment="1">
      <alignment horizontal="left" wrapText="1"/>
    </xf>
    <xf numFmtId="4" fontId="2" fillId="33" borderId="21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7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33" borderId="21" xfId="0" applyFont="1" applyFill="1" applyBorder="1" applyAlignment="1">
      <alignment horizontal="right" wrapText="1"/>
    </xf>
    <xf numFmtId="0" fontId="2" fillId="33" borderId="22" xfId="0" applyFont="1" applyFill="1" applyBorder="1" applyAlignment="1">
      <alignment horizontal="right" wrapText="1"/>
    </xf>
    <xf numFmtId="0" fontId="2" fillId="33" borderId="2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4" fontId="2" fillId="33" borderId="19" xfId="40" applyFont="1" applyFill="1" applyBorder="1" applyAlignment="1">
      <alignment horizontal="center" vertical="center"/>
    </xf>
    <xf numFmtId="44" fontId="2" fillId="33" borderId="25" xfId="40" applyFont="1" applyFill="1" applyBorder="1" applyAlignment="1">
      <alignment horizontal="center" vertical="center"/>
    </xf>
    <xf numFmtId="44" fontId="2" fillId="33" borderId="26" xfId="40" applyFont="1" applyFill="1" applyBorder="1" applyAlignment="1">
      <alignment horizontal="center" vertical="center"/>
    </xf>
    <xf numFmtId="43" fontId="2" fillId="0" borderId="29" xfId="38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33" borderId="3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7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43" fontId="2" fillId="0" borderId="20" xfId="0" applyNumberFormat="1" applyFont="1" applyFill="1" applyBorder="1" applyAlignment="1">
      <alignment horizontal="center"/>
    </xf>
    <xf numFmtId="43" fontId="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5" fillId="33" borderId="29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textRotation="90"/>
    </xf>
    <xf numFmtId="0" fontId="15" fillId="33" borderId="29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2" fillId="33" borderId="3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3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49" fontId="7" fillId="33" borderId="20" xfId="0" applyNumberFormat="1" applyFont="1" applyFill="1" applyBorder="1" applyAlignment="1">
      <alignment horizontal="left"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0" borderId="0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left"/>
    </xf>
    <xf numFmtId="43" fontId="7" fillId="33" borderId="20" xfId="0" applyNumberFormat="1" applyFont="1" applyFill="1" applyBorder="1" applyAlignment="1">
      <alignment horizontal="center"/>
    </xf>
    <xf numFmtId="43" fontId="7" fillId="33" borderId="21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3" fontId="7" fillId="33" borderId="20" xfId="38" applyFont="1" applyFill="1" applyBorder="1" applyAlignment="1">
      <alignment horizontal="center"/>
    </xf>
    <xf numFmtId="43" fontId="7" fillId="33" borderId="21" xfId="38" applyFont="1" applyFill="1" applyBorder="1" applyAlignment="1">
      <alignment horizontal="center"/>
    </xf>
    <xf numFmtId="0" fontId="3" fillId="0" borderId="25" xfId="0" applyFont="1" applyBorder="1" applyAlignment="1">
      <alignment horizontal="right"/>
    </xf>
    <xf numFmtId="2" fontId="2" fillId="33" borderId="17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มาตรฐาน 4 (29พค49)" xfId="46"/>
    <cellStyle name="ปกติ_ส.ประกัน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7ประเมิน ป.ตรี"/>
      <sheetName val="6.7ประเมิน ป.โท"/>
      <sheetName val="6.7ประเมิน ป.เอก"/>
      <sheetName val="6.8จำนวนกิจกรรม"/>
      <sheetName val="6.9ห้องสมุด+คอม+ศูนย์สารสนเทศ"/>
    </sheetNames>
    <sheetDataSet>
      <sheetData sheetId="1">
        <row r="9">
          <cell r="C9">
            <v>1</v>
          </cell>
          <cell r="F9">
            <v>13</v>
          </cell>
          <cell r="I9">
            <v>12</v>
          </cell>
          <cell r="K9">
            <v>27</v>
          </cell>
          <cell r="L9">
            <v>26</v>
          </cell>
        </row>
        <row r="10">
          <cell r="C10">
            <v>1</v>
          </cell>
          <cell r="F10">
            <v>14</v>
          </cell>
          <cell r="I10">
            <v>12</v>
          </cell>
          <cell r="K10">
            <v>28</v>
          </cell>
          <cell r="L10">
            <v>27</v>
          </cell>
        </row>
        <row r="11">
          <cell r="C11" t="str">
            <v>-</v>
          </cell>
          <cell r="F11">
            <v>9</v>
          </cell>
          <cell r="I11">
            <v>13</v>
          </cell>
          <cell r="K11">
            <v>24</v>
          </cell>
          <cell r="L11">
            <v>22</v>
          </cell>
        </row>
        <row r="12">
          <cell r="C12">
            <v>1</v>
          </cell>
          <cell r="F12">
            <v>11</v>
          </cell>
          <cell r="I12">
            <v>11</v>
          </cell>
          <cell r="K12">
            <v>24</v>
          </cell>
          <cell r="L12">
            <v>23</v>
          </cell>
        </row>
        <row r="13">
          <cell r="C13" t="str">
            <v>-</v>
          </cell>
          <cell r="F13">
            <v>2</v>
          </cell>
          <cell r="I13">
            <v>13</v>
          </cell>
          <cell r="K13">
            <v>16</v>
          </cell>
          <cell r="L13">
            <v>15</v>
          </cell>
        </row>
        <row r="14">
          <cell r="C14">
            <v>2</v>
          </cell>
          <cell r="F14">
            <v>1</v>
          </cell>
          <cell r="I14">
            <v>7</v>
          </cell>
          <cell r="K14">
            <v>13</v>
          </cell>
          <cell r="L14">
            <v>10</v>
          </cell>
        </row>
        <row r="15">
          <cell r="C15">
            <v>6</v>
          </cell>
          <cell r="F15">
            <v>14</v>
          </cell>
          <cell r="I15">
            <v>7</v>
          </cell>
          <cell r="K15">
            <v>36</v>
          </cell>
          <cell r="L15">
            <v>27</v>
          </cell>
        </row>
        <row r="16">
          <cell r="K16">
            <v>168</v>
          </cell>
          <cell r="L16">
            <v>150</v>
          </cell>
        </row>
        <row r="35">
          <cell r="M35">
            <v>2099.2400000000002</v>
          </cell>
        </row>
      </sheetData>
      <sheetData sheetId="3">
        <row r="10">
          <cell r="BB10">
            <v>10</v>
          </cell>
        </row>
        <row r="11">
          <cell r="BB11">
            <v>11</v>
          </cell>
        </row>
        <row r="12">
          <cell r="BB12">
            <v>10.5</v>
          </cell>
        </row>
        <row r="13">
          <cell r="BB13">
            <v>12</v>
          </cell>
        </row>
        <row r="14">
          <cell r="BB14">
            <v>9</v>
          </cell>
        </row>
        <row r="15">
          <cell r="BB15">
            <v>3.5</v>
          </cell>
        </row>
        <row r="16">
          <cell r="BB16">
            <v>11</v>
          </cell>
        </row>
        <row r="17">
          <cell r="BB17">
            <v>83.5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60" zoomScaleNormal="80" zoomScalePageLayoutView="0" workbookViewId="0" topLeftCell="A10">
      <selection activeCell="B17" sqref="B17"/>
    </sheetView>
  </sheetViews>
  <sheetFormatPr defaultColWidth="9.140625" defaultRowHeight="21.75"/>
  <cols>
    <col min="1" max="1" width="56.8515625" style="0" customWidth="1"/>
    <col min="2" max="2" width="7.7109375" style="0" customWidth="1"/>
    <col min="3" max="3" width="8.140625" style="0" customWidth="1"/>
    <col min="4" max="4" width="30.140625" style="0" customWidth="1"/>
    <col min="5" max="5" width="14.140625" style="0" customWidth="1"/>
  </cols>
  <sheetData>
    <row r="1" spans="1:5" ht="23.25">
      <c r="A1" s="362" t="s">
        <v>194</v>
      </c>
      <c r="B1" s="362"/>
      <c r="C1" s="362"/>
      <c r="D1" s="362"/>
      <c r="E1" s="362"/>
    </row>
    <row r="2" spans="1:5" ht="23.25">
      <c r="A2" s="8"/>
      <c r="B2" s="8"/>
      <c r="C2" s="8"/>
      <c r="D2" s="8"/>
      <c r="E2" s="15" t="s">
        <v>246</v>
      </c>
    </row>
    <row r="3" spans="1:5" ht="26.25">
      <c r="A3" s="356" t="s">
        <v>29</v>
      </c>
      <c r="B3" s="357"/>
      <c r="C3" s="357"/>
      <c r="D3" s="357"/>
      <c r="E3" s="358"/>
    </row>
    <row r="4" spans="1:5" ht="83.25" customHeight="1">
      <c r="A4" s="353" t="s">
        <v>76</v>
      </c>
      <c r="B4" s="354"/>
      <c r="C4" s="354"/>
      <c r="D4" s="354"/>
      <c r="E4" s="355"/>
    </row>
    <row r="5" spans="1:5" ht="25.5" customHeight="1">
      <c r="A5" s="353" t="s">
        <v>337</v>
      </c>
      <c r="B5" s="354"/>
      <c r="C5" s="354"/>
      <c r="D5" s="354"/>
      <c r="E5" s="359"/>
    </row>
    <row r="6" spans="1:5" ht="23.25">
      <c r="A6" s="192" t="s">
        <v>161</v>
      </c>
      <c r="B6" s="139"/>
      <c r="C6" s="139"/>
      <c r="D6" s="360" t="s">
        <v>338</v>
      </c>
      <c r="E6" s="361"/>
    </row>
    <row r="7" spans="1:5" ht="26.25">
      <c r="A7" s="186" t="s">
        <v>134</v>
      </c>
      <c r="B7" s="363" t="s">
        <v>237</v>
      </c>
      <c r="C7" s="364"/>
      <c r="D7" s="370" t="s">
        <v>238</v>
      </c>
      <c r="E7" s="372" t="s">
        <v>239</v>
      </c>
    </row>
    <row r="8" spans="1:5" ht="26.25">
      <c r="A8" s="187"/>
      <c r="B8" s="146" t="s">
        <v>154</v>
      </c>
      <c r="C8" s="185" t="s">
        <v>155</v>
      </c>
      <c r="D8" s="371"/>
      <c r="E8" s="373"/>
    </row>
    <row r="9" spans="1:5" ht="51" customHeight="1">
      <c r="A9" s="152" t="s">
        <v>226</v>
      </c>
      <c r="B9" s="223" t="s">
        <v>227</v>
      </c>
      <c r="C9" s="224"/>
      <c r="D9" s="225" t="s">
        <v>228</v>
      </c>
      <c r="E9" s="147"/>
    </row>
    <row r="10" spans="1:5" ht="84" customHeight="1">
      <c r="A10" s="152" t="s">
        <v>229</v>
      </c>
      <c r="B10" s="223" t="s">
        <v>227</v>
      </c>
      <c r="C10" s="226"/>
      <c r="D10" s="225" t="s">
        <v>230</v>
      </c>
      <c r="E10" s="147"/>
    </row>
    <row r="11" spans="1:5" ht="104.25" customHeight="1">
      <c r="A11" s="149" t="s">
        <v>231</v>
      </c>
      <c r="B11" s="227" t="s">
        <v>227</v>
      </c>
      <c r="C11" s="226"/>
      <c r="D11" s="225" t="s">
        <v>232</v>
      </c>
      <c r="E11" s="147"/>
    </row>
    <row r="12" spans="1:5" ht="101.25" customHeight="1">
      <c r="A12" s="228" t="s">
        <v>74</v>
      </c>
      <c r="B12" s="223" t="s">
        <v>227</v>
      </c>
      <c r="C12" s="226"/>
      <c r="D12" s="225" t="s">
        <v>233</v>
      </c>
      <c r="E12" s="147"/>
    </row>
    <row r="13" spans="1:5" ht="63">
      <c r="A13" s="149" t="s">
        <v>75</v>
      </c>
      <c r="B13" s="229" t="s">
        <v>227</v>
      </c>
      <c r="C13" s="226"/>
      <c r="D13" s="225" t="s">
        <v>240</v>
      </c>
      <c r="E13" s="147"/>
    </row>
    <row r="14" spans="1:5" ht="47.25" customHeight="1">
      <c r="A14" s="152" t="s">
        <v>156</v>
      </c>
      <c r="B14" s="229" t="s">
        <v>227</v>
      </c>
      <c r="C14" s="229"/>
      <c r="D14" s="225" t="s">
        <v>234</v>
      </c>
      <c r="E14" s="147"/>
    </row>
    <row r="15" spans="1:5" ht="81.75" customHeight="1">
      <c r="A15" s="149" t="s">
        <v>235</v>
      </c>
      <c r="B15" s="229" t="s">
        <v>227</v>
      </c>
      <c r="C15" s="226"/>
      <c r="D15" s="225" t="s">
        <v>236</v>
      </c>
      <c r="E15" s="147"/>
    </row>
    <row r="16" spans="1:5" ht="26.25">
      <c r="A16" s="148" t="s">
        <v>136</v>
      </c>
      <c r="B16" s="365">
        <v>7</v>
      </c>
      <c r="C16" s="366"/>
      <c r="D16" s="366"/>
      <c r="E16" s="367"/>
    </row>
    <row r="17" spans="1:5" ht="23.25">
      <c r="A17" s="56" t="s">
        <v>197</v>
      </c>
      <c r="B17" s="29"/>
      <c r="C17" s="368" t="s">
        <v>249</v>
      </c>
      <c r="D17" s="368"/>
      <c r="E17" s="369"/>
    </row>
    <row r="18" spans="1:5" ht="23.25">
      <c r="A18" s="51"/>
      <c r="B18" s="51"/>
      <c r="C18" s="51"/>
      <c r="D18" s="277"/>
      <c r="E18" s="145"/>
    </row>
    <row r="19" spans="1:5" ht="23.25">
      <c r="A19" s="9" t="s">
        <v>79</v>
      </c>
      <c r="B19" s="9"/>
      <c r="C19" s="10"/>
      <c r="D19" s="352" t="s">
        <v>77</v>
      </c>
      <c r="E19" s="352"/>
    </row>
    <row r="20" spans="1:5" ht="23.25">
      <c r="A20" s="9"/>
      <c r="B20" s="9"/>
      <c r="C20" s="10"/>
      <c r="D20" s="352" t="s">
        <v>78</v>
      </c>
      <c r="E20" s="352"/>
    </row>
  </sheetData>
  <sheetProtection/>
  <mergeCells count="12">
    <mergeCell ref="A1:E1"/>
    <mergeCell ref="B7:C7"/>
    <mergeCell ref="B16:E16"/>
    <mergeCell ref="C17:E17"/>
    <mergeCell ref="D7:D8"/>
    <mergeCell ref="E7:E8"/>
    <mergeCell ref="D19:E19"/>
    <mergeCell ref="D20:E20"/>
    <mergeCell ref="A4:E4"/>
    <mergeCell ref="A3:E3"/>
    <mergeCell ref="A5:E5"/>
    <mergeCell ref="D6:E6"/>
  </mergeCells>
  <printOptions/>
  <pageMargins left="0.75" right="0.75" top="1" bottom="1" header="0.5" footer="0.5"/>
  <pageSetup firstPageNumber="1" useFirstPageNumber="1" horizontalDpi="600" verticalDpi="600" orientation="portrait" paperSize="9" scale="78" r:id="rId1"/>
  <headerFooter alignWithMargins="0">
    <oddFooter>&amp;Cหน้า 5-&amp;P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zoomScalePageLayoutView="0" workbookViewId="0" topLeftCell="A1">
      <selection activeCell="D8" sqref="D8"/>
    </sheetView>
  </sheetViews>
  <sheetFormatPr defaultColWidth="9.140625" defaultRowHeight="21.75"/>
  <cols>
    <col min="1" max="1" width="6.7109375" style="0" customWidth="1"/>
    <col min="2" max="2" width="29.421875" style="0" customWidth="1"/>
    <col min="3" max="3" width="55.8515625" style="0" customWidth="1"/>
    <col min="4" max="5" width="20.7109375" style="0" customWidth="1"/>
    <col min="6" max="6" width="30.00390625" style="0" customWidth="1"/>
  </cols>
  <sheetData>
    <row r="1" spans="1:6" ht="26.25">
      <c r="A1" s="400" t="s">
        <v>194</v>
      </c>
      <c r="B1" s="400"/>
      <c r="C1" s="400"/>
      <c r="D1" s="400"/>
      <c r="E1" s="400"/>
      <c r="F1" s="400"/>
    </row>
    <row r="2" spans="1:6" ht="23.25">
      <c r="A2" s="8"/>
      <c r="B2" s="8"/>
      <c r="C2" s="8"/>
      <c r="D2" s="8"/>
      <c r="E2" s="8"/>
      <c r="F2" s="15" t="s">
        <v>426</v>
      </c>
    </row>
    <row r="3" spans="1:6" ht="26.25">
      <c r="A3" s="356" t="s">
        <v>29</v>
      </c>
      <c r="B3" s="357"/>
      <c r="C3" s="357"/>
      <c r="D3" s="357"/>
      <c r="E3" s="357"/>
      <c r="F3" s="358"/>
    </row>
    <row r="4" spans="1:6" ht="26.25">
      <c r="A4" s="353" t="s">
        <v>98</v>
      </c>
      <c r="B4" s="354"/>
      <c r="C4" s="354"/>
      <c r="D4" s="354"/>
      <c r="E4" s="354"/>
      <c r="F4" s="355"/>
    </row>
    <row r="5" spans="1:6" ht="26.25">
      <c r="A5" s="353" t="s">
        <v>427</v>
      </c>
      <c r="B5" s="354"/>
      <c r="C5" s="354"/>
      <c r="D5" s="354"/>
      <c r="E5" s="354"/>
      <c r="F5" s="359"/>
    </row>
    <row r="6" spans="1:6" ht="23.25">
      <c r="A6" s="192" t="s">
        <v>161</v>
      </c>
      <c r="B6" s="139"/>
      <c r="C6" s="139"/>
      <c r="D6" s="139"/>
      <c r="E6" s="139"/>
      <c r="F6" s="30" t="s">
        <v>404</v>
      </c>
    </row>
    <row r="7" spans="1:6" ht="42">
      <c r="A7" s="295" t="s">
        <v>428</v>
      </c>
      <c r="B7" s="296" t="s">
        <v>429</v>
      </c>
      <c r="C7" s="297" t="s">
        <v>430</v>
      </c>
      <c r="D7" s="298" t="s">
        <v>431</v>
      </c>
      <c r="E7" s="298" t="s">
        <v>432</v>
      </c>
      <c r="F7" s="298" t="s">
        <v>433</v>
      </c>
    </row>
    <row r="8" spans="1:6" ht="46.5">
      <c r="A8" s="286">
        <v>1</v>
      </c>
      <c r="B8" s="149" t="s">
        <v>448</v>
      </c>
      <c r="C8" s="303" t="s">
        <v>449</v>
      </c>
      <c r="D8" s="300"/>
      <c r="E8" s="304">
        <v>38181</v>
      </c>
      <c r="F8" s="300" t="s">
        <v>450</v>
      </c>
    </row>
    <row r="9" spans="1:6" ht="23.25">
      <c r="A9" s="286">
        <v>2</v>
      </c>
      <c r="B9" s="149" t="s">
        <v>451</v>
      </c>
      <c r="C9" s="303" t="s">
        <v>452</v>
      </c>
      <c r="D9" s="300"/>
      <c r="E9" s="304">
        <v>38031</v>
      </c>
      <c r="F9" s="300" t="s">
        <v>453</v>
      </c>
    </row>
    <row r="10" spans="1:6" ht="46.5">
      <c r="A10" s="286">
        <v>3</v>
      </c>
      <c r="B10" s="149" t="s">
        <v>454</v>
      </c>
      <c r="C10" s="303" t="s">
        <v>455</v>
      </c>
      <c r="D10" s="300"/>
      <c r="E10" s="304" t="s">
        <v>456</v>
      </c>
      <c r="F10" s="300" t="s">
        <v>457</v>
      </c>
    </row>
    <row r="11" spans="1:6" ht="46.5">
      <c r="A11" s="301">
        <v>4</v>
      </c>
      <c r="B11" s="149" t="s">
        <v>458</v>
      </c>
      <c r="C11" s="299" t="s">
        <v>459</v>
      </c>
      <c r="D11" s="300"/>
      <c r="E11" s="305" t="s">
        <v>460</v>
      </c>
      <c r="F11" s="300" t="s">
        <v>461</v>
      </c>
    </row>
    <row r="12" spans="1:6" ht="23.25">
      <c r="A12" s="56" t="s">
        <v>197</v>
      </c>
      <c r="B12" s="29"/>
      <c r="C12" s="368" t="s">
        <v>249</v>
      </c>
      <c r="D12" s="368"/>
      <c r="E12" s="368"/>
      <c r="F12" s="369"/>
    </row>
    <row r="13" spans="1:6" ht="23.25">
      <c r="A13" s="51"/>
      <c r="B13" s="51"/>
      <c r="C13" s="51"/>
      <c r="D13" s="51"/>
      <c r="E13" s="51"/>
      <c r="F13" s="145"/>
    </row>
    <row r="14" spans="1:6" ht="23.25">
      <c r="A14" s="382" t="s">
        <v>100</v>
      </c>
      <c r="B14" s="382"/>
      <c r="C14" s="10"/>
      <c r="D14" s="399" t="s">
        <v>99</v>
      </c>
      <c r="E14" s="399"/>
      <c r="F14" s="399"/>
    </row>
    <row r="15" spans="1:6" ht="23.25">
      <c r="A15" s="9"/>
      <c r="B15" s="9"/>
      <c r="C15" s="10"/>
      <c r="D15" s="9"/>
      <c r="E15" s="382" t="s">
        <v>434</v>
      </c>
      <c r="F15" s="382"/>
    </row>
    <row r="16" spans="1:6" ht="23.25">
      <c r="A16" s="382"/>
      <c r="B16" s="382"/>
      <c r="C16" s="382"/>
      <c r="D16" s="382"/>
      <c r="E16" s="382"/>
      <c r="F16" s="382"/>
    </row>
  </sheetData>
  <sheetProtection/>
  <mergeCells count="9">
    <mergeCell ref="A16:F16"/>
    <mergeCell ref="C12:F12"/>
    <mergeCell ref="A14:B14"/>
    <mergeCell ref="D14:F14"/>
    <mergeCell ref="E15:F15"/>
    <mergeCell ref="A1:F1"/>
    <mergeCell ref="A3:F3"/>
    <mergeCell ref="A4:F4"/>
    <mergeCell ref="A5:F5"/>
  </mergeCells>
  <printOptions/>
  <pageMargins left="0.75" right="0.75" top="1" bottom="1" header="0.5" footer="0.5"/>
  <pageSetup firstPageNumber="10" useFirstPageNumber="1" horizontalDpi="300" verticalDpi="300" orientation="landscape" paperSize="9" scale="86" r:id="rId1"/>
  <headerFooter alignWithMargins="0">
    <oddFooter>&amp;Cหน้า 5-&amp;P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5" zoomScaleNormal="60" zoomScaleSheetLayoutView="75" zoomScalePageLayoutView="0" workbookViewId="0" topLeftCell="A16">
      <selection activeCell="E7" sqref="E7"/>
    </sheetView>
  </sheetViews>
  <sheetFormatPr defaultColWidth="9.140625" defaultRowHeight="21.75"/>
  <cols>
    <col min="1" max="1" width="34.28125" style="0" customWidth="1"/>
    <col min="2" max="2" width="9.421875" style="0" customWidth="1"/>
    <col min="3" max="3" width="9.57421875" style="0" customWidth="1"/>
    <col min="4" max="4" width="10.140625" style="0" customWidth="1"/>
    <col min="5" max="5" width="16.57421875" style="0" customWidth="1"/>
    <col min="6" max="6" width="13.7109375" style="0" customWidth="1"/>
    <col min="7" max="7" width="15.7109375" style="0" customWidth="1"/>
    <col min="8" max="8" width="16.140625" style="0" customWidth="1"/>
    <col min="9" max="9" width="17.8515625" style="0" customWidth="1"/>
  </cols>
  <sheetData>
    <row r="1" spans="1:9" ht="26.25">
      <c r="A1" s="404" t="s">
        <v>194</v>
      </c>
      <c r="B1" s="404"/>
      <c r="C1" s="404"/>
      <c r="D1" s="404"/>
      <c r="E1" s="404"/>
      <c r="F1" s="404"/>
      <c r="G1" s="404"/>
      <c r="H1" s="404"/>
      <c r="I1" s="404"/>
    </row>
    <row r="2" spans="1:9" ht="26.25">
      <c r="A2" s="7"/>
      <c r="B2" s="7"/>
      <c r="C2" s="7"/>
      <c r="D2" s="7"/>
      <c r="E2" s="17"/>
      <c r="F2" s="17"/>
      <c r="G2" s="403" t="s">
        <v>195</v>
      </c>
      <c r="H2" s="403"/>
      <c r="I2" s="403"/>
    </row>
    <row r="3" spans="1:9" ht="26.25">
      <c r="A3" s="353" t="s">
        <v>31</v>
      </c>
      <c r="B3" s="354"/>
      <c r="C3" s="354"/>
      <c r="D3" s="354"/>
      <c r="E3" s="354"/>
      <c r="F3" s="354"/>
      <c r="G3" s="354"/>
      <c r="H3" s="354"/>
      <c r="I3" s="359"/>
    </row>
    <row r="4" spans="1:9" ht="27" customHeight="1">
      <c r="A4" s="193" t="s">
        <v>247</v>
      </c>
      <c r="B4" s="194"/>
      <c r="C4" s="194"/>
      <c r="D4" s="194"/>
      <c r="E4" s="194"/>
      <c r="F4" s="194"/>
      <c r="G4" s="405" t="s">
        <v>196</v>
      </c>
      <c r="H4" s="405"/>
      <c r="I4" s="406"/>
    </row>
    <row r="5" spans="1:9" ht="23.25">
      <c r="A5" s="407" t="s">
        <v>0</v>
      </c>
      <c r="B5" s="412" t="s">
        <v>108</v>
      </c>
      <c r="C5" s="413"/>
      <c r="D5" s="414"/>
      <c r="E5" s="409" t="s">
        <v>106</v>
      </c>
      <c r="F5" s="410"/>
      <c r="G5" s="410"/>
      <c r="H5" s="411"/>
      <c r="I5" s="407" t="s">
        <v>109</v>
      </c>
    </row>
    <row r="6" spans="1:9" ht="23.25">
      <c r="A6" s="408"/>
      <c r="B6" s="176" t="s">
        <v>35</v>
      </c>
      <c r="C6" s="176" t="s">
        <v>158</v>
      </c>
      <c r="D6" s="177" t="s">
        <v>1</v>
      </c>
      <c r="E6" s="40" t="s">
        <v>18</v>
      </c>
      <c r="F6" s="40" t="s">
        <v>107</v>
      </c>
      <c r="G6" s="41" t="s">
        <v>19</v>
      </c>
      <c r="H6" s="41" t="s">
        <v>1</v>
      </c>
      <c r="I6" s="408"/>
    </row>
    <row r="7" spans="1:9" ht="23.25">
      <c r="A7" s="36" t="s">
        <v>7</v>
      </c>
      <c r="B7" s="175"/>
      <c r="C7" s="175"/>
      <c r="D7" s="153">
        <f>SUM(B7:C7)</f>
        <v>0</v>
      </c>
      <c r="E7" s="321">
        <v>4877068.36</v>
      </c>
      <c r="F7" s="321">
        <v>236250</v>
      </c>
      <c r="G7" s="415" t="s">
        <v>468</v>
      </c>
      <c r="H7" s="321">
        <f>SUM(E7:G7)</f>
        <v>5113318.36</v>
      </c>
      <c r="I7" s="156"/>
    </row>
    <row r="8" spans="1:9" ht="23.25">
      <c r="A8" s="36" t="s">
        <v>6</v>
      </c>
      <c r="B8" s="37"/>
      <c r="C8" s="37"/>
      <c r="D8" s="196">
        <f aca="true" t="shared" si="0" ref="D8:D16">SUM(B8:C8)</f>
        <v>0</v>
      </c>
      <c r="E8" s="323">
        <v>7236183.97</v>
      </c>
      <c r="F8" s="323">
        <v>157500</v>
      </c>
      <c r="G8" s="416"/>
      <c r="H8" s="323">
        <f aca="true" t="shared" si="1" ref="H8:H16">SUM(E8:G8)</f>
        <v>7393683.97</v>
      </c>
      <c r="I8" s="159"/>
    </row>
    <row r="9" spans="1:9" ht="23.25">
      <c r="A9" s="37" t="s">
        <v>5</v>
      </c>
      <c r="B9" s="37"/>
      <c r="C9" s="37"/>
      <c r="D9" s="196">
        <f t="shared" si="0"/>
        <v>0</v>
      </c>
      <c r="E9" s="323">
        <v>4295581.63</v>
      </c>
      <c r="F9" s="323">
        <v>2424374.79</v>
      </c>
      <c r="G9" s="416"/>
      <c r="H9" s="323">
        <f t="shared" si="1"/>
        <v>6719956.42</v>
      </c>
      <c r="I9" s="159"/>
    </row>
    <row r="10" spans="1:9" ht="23.25">
      <c r="A10" s="37" t="s">
        <v>12</v>
      </c>
      <c r="B10" s="37"/>
      <c r="C10" s="37"/>
      <c r="D10" s="196">
        <f t="shared" si="0"/>
        <v>0</v>
      </c>
      <c r="E10" s="323">
        <v>14143156.83</v>
      </c>
      <c r="F10" s="323">
        <v>2857498.39</v>
      </c>
      <c r="G10" s="416"/>
      <c r="H10" s="323">
        <f t="shared" si="1"/>
        <v>17000655.22</v>
      </c>
      <c r="I10" s="159"/>
    </row>
    <row r="11" spans="1:9" ht="23.25">
      <c r="A11" s="37" t="s">
        <v>4</v>
      </c>
      <c r="B11" s="37"/>
      <c r="C11" s="37"/>
      <c r="D11" s="196">
        <f t="shared" si="0"/>
        <v>0</v>
      </c>
      <c r="E11" s="323">
        <v>7111402.07</v>
      </c>
      <c r="F11" s="323">
        <v>1403238.61</v>
      </c>
      <c r="G11" s="416"/>
      <c r="H11" s="323">
        <f t="shared" si="1"/>
        <v>8514640.68</v>
      </c>
      <c r="I11" s="159"/>
    </row>
    <row r="12" spans="1:9" ht="23.25">
      <c r="A12" s="37" t="s">
        <v>3</v>
      </c>
      <c r="B12" s="37"/>
      <c r="C12" s="37"/>
      <c r="D12" s="196">
        <f t="shared" si="0"/>
        <v>0</v>
      </c>
      <c r="E12" s="323">
        <v>3041903.66</v>
      </c>
      <c r="F12" s="323">
        <v>394050</v>
      </c>
      <c r="G12" s="416"/>
      <c r="H12" s="323">
        <f t="shared" si="1"/>
        <v>3435953.66</v>
      </c>
      <c r="I12" s="159"/>
    </row>
    <row r="13" spans="1:9" ht="23.25">
      <c r="A13" s="37" t="s">
        <v>20</v>
      </c>
      <c r="B13" s="37"/>
      <c r="C13" s="37"/>
      <c r="D13" s="196">
        <f t="shared" si="0"/>
        <v>0</v>
      </c>
      <c r="E13" s="323">
        <v>12637941.8</v>
      </c>
      <c r="F13" s="323">
        <v>19075000.51</v>
      </c>
      <c r="G13" s="416"/>
      <c r="H13" s="323">
        <f t="shared" si="1"/>
        <v>31712942.310000002</v>
      </c>
      <c r="I13" s="159"/>
    </row>
    <row r="14" spans="1:9" ht="23.25">
      <c r="A14" s="37" t="s">
        <v>11</v>
      </c>
      <c r="B14" s="37"/>
      <c r="C14" s="37"/>
      <c r="D14" s="196">
        <f t="shared" si="0"/>
        <v>0</v>
      </c>
      <c r="E14" s="323">
        <v>7204615.69</v>
      </c>
      <c r="F14" s="323">
        <v>1182559.72</v>
      </c>
      <c r="G14" s="416"/>
      <c r="H14" s="323">
        <f t="shared" si="1"/>
        <v>8387175.41</v>
      </c>
      <c r="I14" s="159"/>
    </row>
    <row r="15" spans="1:9" ht="23.25">
      <c r="A15" s="38" t="s">
        <v>13</v>
      </c>
      <c r="B15" s="38"/>
      <c r="C15" s="38"/>
      <c r="D15" s="196">
        <f t="shared" si="0"/>
        <v>0</v>
      </c>
      <c r="E15" s="323">
        <v>6099364.97</v>
      </c>
      <c r="F15" s="323">
        <v>104998.61</v>
      </c>
      <c r="G15" s="416"/>
      <c r="H15" s="323">
        <f t="shared" si="1"/>
        <v>6204363.58</v>
      </c>
      <c r="I15" s="159"/>
    </row>
    <row r="16" spans="1:9" ht="23.25">
      <c r="A16" s="42" t="s">
        <v>14</v>
      </c>
      <c r="B16" s="42"/>
      <c r="C16" s="42"/>
      <c r="D16" s="195">
        <f t="shared" si="0"/>
        <v>0</v>
      </c>
      <c r="E16" s="323">
        <v>512133.91</v>
      </c>
      <c r="F16" s="323"/>
      <c r="G16" s="417"/>
      <c r="H16" s="323">
        <f t="shared" si="1"/>
        <v>512133.91</v>
      </c>
      <c r="I16" s="159"/>
    </row>
    <row r="17" spans="1:9" ht="23.25">
      <c r="A17" s="35" t="s">
        <v>1</v>
      </c>
      <c r="B17" s="43">
        <f>SUM(B7:B16)</f>
        <v>0</v>
      </c>
      <c r="C17" s="43">
        <f>SUM(C7:C16)</f>
        <v>0</v>
      </c>
      <c r="D17" s="325">
        <f>'[1]6.2นศ.ต่ออาจารย์'!$M$35</f>
        <v>2099.2400000000002</v>
      </c>
      <c r="E17" s="324">
        <f>SUM(E7:E16)</f>
        <v>67159352.88999999</v>
      </c>
      <c r="F17" s="324">
        <f>SUM(F7:F16)</f>
        <v>27835470.63</v>
      </c>
      <c r="G17" s="325">
        <v>503059984.161875</v>
      </c>
      <c r="H17" s="325">
        <f>SUM(E17:G17)</f>
        <v>598054807.681875</v>
      </c>
      <c r="I17" s="44"/>
    </row>
    <row r="18" spans="1:9" ht="23.25">
      <c r="A18" s="193" t="s">
        <v>159</v>
      </c>
      <c r="B18" s="401">
        <f>H17/D17</f>
        <v>284891.1071063218</v>
      </c>
      <c r="C18" s="402"/>
      <c r="D18" s="208" t="s">
        <v>464</v>
      </c>
      <c r="E18" s="178"/>
      <c r="F18" s="178"/>
      <c r="G18" s="178"/>
      <c r="H18" s="178"/>
      <c r="I18" s="179"/>
    </row>
    <row r="19" spans="1:9" ht="23.25">
      <c r="A19" s="31" t="s">
        <v>484</v>
      </c>
      <c r="B19" s="32"/>
      <c r="C19" s="32"/>
      <c r="D19" s="32"/>
      <c r="E19" s="32"/>
      <c r="F19" s="32"/>
      <c r="G19" s="32"/>
      <c r="H19" s="368" t="s">
        <v>483</v>
      </c>
      <c r="I19" s="369"/>
    </row>
    <row r="20" spans="1:9" ht="26.25">
      <c r="A20" s="404" t="s">
        <v>194</v>
      </c>
      <c r="B20" s="404"/>
      <c r="C20" s="404"/>
      <c r="D20" s="404"/>
      <c r="E20" s="404"/>
      <c r="F20" s="404"/>
      <c r="G20" s="404"/>
      <c r="H20" s="404"/>
      <c r="I20" s="404"/>
    </row>
    <row r="21" spans="1:9" ht="25.5" customHeight="1">
      <c r="A21" s="7"/>
      <c r="B21" s="7"/>
      <c r="C21" s="7"/>
      <c r="D21" s="7"/>
      <c r="E21" s="17"/>
      <c r="F21" s="17"/>
      <c r="G21" s="403" t="s">
        <v>198</v>
      </c>
      <c r="H21" s="403"/>
      <c r="I21" s="403"/>
    </row>
    <row r="22" spans="1:9" ht="23.25">
      <c r="A22" s="142" t="s">
        <v>22</v>
      </c>
      <c r="B22" s="143"/>
      <c r="C22" s="143"/>
      <c r="D22" s="143"/>
      <c r="E22" s="143"/>
      <c r="F22" s="143"/>
      <c r="G22" s="143"/>
      <c r="H22" s="164"/>
      <c r="I22" s="165"/>
    </row>
    <row r="23" spans="1:9" ht="60" customHeight="1">
      <c r="A23" s="421" t="s">
        <v>110</v>
      </c>
      <c r="B23" s="422"/>
      <c r="C23" s="422"/>
      <c r="D23" s="423"/>
      <c r="E23" s="423"/>
      <c r="F23" s="423"/>
      <c r="G23" s="423"/>
      <c r="H23" s="423"/>
      <c r="I23" s="424"/>
    </row>
    <row r="24" spans="1:9" ht="23.25">
      <c r="A24" s="160" t="s">
        <v>111</v>
      </c>
      <c r="B24" s="161"/>
      <c r="C24" s="161"/>
      <c r="D24" s="161"/>
      <c r="E24" s="161"/>
      <c r="F24" s="161"/>
      <c r="G24" s="161"/>
      <c r="H24" s="162"/>
      <c r="I24" s="163"/>
    </row>
    <row r="25" spans="1:9" ht="23.25">
      <c r="A25" s="418" t="s">
        <v>9</v>
      </c>
      <c r="B25" s="418"/>
      <c r="C25" s="418"/>
      <c r="D25" s="418"/>
      <c r="E25" s="13"/>
      <c r="F25" s="419" t="s">
        <v>138</v>
      </c>
      <c r="G25" s="419"/>
      <c r="H25" s="419"/>
      <c r="I25" s="419"/>
    </row>
    <row r="26" spans="1:9" ht="23.25">
      <c r="A26" s="418" t="s">
        <v>27</v>
      </c>
      <c r="B26" s="418"/>
      <c r="C26" s="418"/>
      <c r="D26" s="418"/>
      <c r="E26" s="7"/>
      <c r="F26" s="420" t="s">
        <v>25</v>
      </c>
      <c r="G26" s="420"/>
      <c r="H26" s="420"/>
      <c r="I26" s="420"/>
    </row>
  </sheetData>
  <sheetProtection/>
  <mergeCells count="18">
    <mergeCell ref="H19:I19"/>
    <mergeCell ref="A25:D25"/>
    <mergeCell ref="F25:I25"/>
    <mergeCell ref="A26:D26"/>
    <mergeCell ref="F26:I26"/>
    <mergeCell ref="A23:I23"/>
    <mergeCell ref="A20:I20"/>
    <mergeCell ref="G21:I21"/>
    <mergeCell ref="B18:C18"/>
    <mergeCell ref="A3:I3"/>
    <mergeCell ref="G2:I2"/>
    <mergeCell ref="A1:I1"/>
    <mergeCell ref="G4:I4"/>
    <mergeCell ref="A5:A6"/>
    <mergeCell ref="E5:H5"/>
    <mergeCell ref="I5:I6"/>
    <mergeCell ref="B5:D5"/>
    <mergeCell ref="G7:G16"/>
  </mergeCells>
  <printOptions/>
  <pageMargins left="0.75" right="0.75" top="1" bottom="1" header="0.5" footer="0.5"/>
  <pageSetup firstPageNumber="11" useFirstPageNumber="1" horizontalDpi="600" verticalDpi="600" orientation="landscape" paperSize="9" scale="96" r:id="rId1"/>
  <headerFooter alignWithMargins="0">
    <oddFooter>&amp;Cหน้า 5-&amp;P</oddFooter>
  </headerFooter>
  <rowBreaks count="1" manualBreakCount="1">
    <brk id="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5" zoomScaleNormal="80" zoomScaleSheetLayoutView="75" zoomScalePageLayoutView="0" workbookViewId="0" topLeftCell="A10">
      <selection activeCell="E12" sqref="E12"/>
    </sheetView>
  </sheetViews>
  <sheetFormatPr defaultColWidth="9.140625" defaultRowHeight="21.75"/>
  <cols>
    <col min="1" max="1" width="38.57421875" style="0" customWidth="1"/>
    <col min="2" max="2" width="18.57421875" style="0" customWidth="1"/>
    <col min="3" max="4" width="17.57421875" style="0" customWidth="1"/>
    <col min="5" max="5" width="17.8515625" style="0" customWidth="1"/>
    <col min="6" max="7" width="19.57421875" style="0" customWidth="1"/>
  </cols>
  <sheetData>
    <row r="1" spans="1:7" ht="26.25">
      <c r="A1" s="404" t="s">
        <v>194</v>
      </c>
      <c r="B1" s="404"/>
      <c r="C1" s="404"/>
      <c r="D1" s="404"/>
      <c r="E1" s="404"/>
      <c r="F1" s="404"/>
      <c r="G1" s="404"/>
    </row>
    <row r="2" spans="1:7" ht="26.25">
      <c r="A2" s="7"/>
      <c r="B2" s="17"/>
      <c r="C2" s="17"/>
      <c r="D2" s="17"/>
      <c r="E2" s="17"/>
      <c r="F2" s="425" t="s">
        <v>218</v>
      </c>
      <c r="G2" s="425"/>
    </row>
    <row r="3" spans="1:7" s="34" customFormat="1" ht="26.25" customHeight="1">
      <c r="A3" s="353" t="s">
        <v>465</v>
      </c>
      <c r="B3" s="354"/>
      <c r="C3" s="354"/>
      <c r="D3" s="354"/>
      <c r="E3" s="354"/>
      <c r="F3" s="354"/>
      <c r="G3" s="359"/>
    </row>
    <row r="4" spans="1:7" s="34" customFormat="1" ht="26.25" customHeight="1">
      <c r="A4" s="353" t="s">
        <v>140</v>
      </c>
      <c r="B4" s="354"/>
      <c r="C4" s="354"/>
      <c r="D4" s="354"/>
      <c r="E4" s="354"/>
      <c r="F4" s="354"/>
      <c r="G4" s="359"/>
    </row>
    <row r="5" spans="1:7" s="34" customFormat="1" ht="26.25" customHeight="1">
      <c r="A5" s="213" t="s">
        <v>219</v>
      </c>
      <c r="B5" s="212"/>
      <c r="C5" s="212"/>
      <c r="D5" s="212"/>
      <c r="E5" s="212"/>
      <c r="F5" s="405" t="s">
        <v>196</v>
      </c>
      <c r="G5" s="406"/>
    </row>
    <row r="6" spans="1:7" s="34" customFormat="1" ht="23.25">
      <c r="A6" s="407" t="s">
        <v>10</v>
      </c>
      <c r="B6" s="426" t="s">
        <v>469</v>
      </c>
      <c r="C6" s="409" t="s">
        <v>471</v>
      </c>
      <c r="D6" s="428"/>
      <c r="E6" s="428"/>
      <c r="F6" s="429"/>
      <c r="G6" s="407" t="s">
        <v>26</v>
      </c>
    </row>
    <row r="7" spans="1:7" s="34" customFormat="1" ht="23.25">
      <c r="A7" s="408"/>
      <c r="B7" s="427"/>
      <c r="C7" s="40" t="s">
        <v>470</v>
      </c>
      <c r="D7" s="40" t="s">
        <v>113</v>
      </c>
      <c r="E7" s="319" t="s">
        <v>17</v>
      </c>
      <c r="F7" s="40" t="s">
        <v>1</v>
      </c>
      <c r="G7" s="408"/>
    </row>
    <row r="8" spans="1:7" ht="23.25" customHeight="1">
      <c r="A8" s="36" t="s">
        <v>7</v>
      </c>
      <c r="B8" s="154"/>
      <c r="C8" s="154"/>
      <c r="D8" s="214"/>
      <c r="E8" s="154"/>
      <c r="F8" s="155"/>
      <c r="G8" s="156"/>
    </row>
    <row r="9" spans="1:7" ht="21.75" customHeight="1">
      <c r="A9" s="36" t="s">
        <v>6</v>
      </c>
      <c r="B9" s="157"/>
      <c r="C9" s="157"/>
      <c r="D9" s="215"/>
      <c r="E9" s="157"/>
      <c r="F9" s="158"/>
      <c r="G9" s="159"/>
    </row>
    <row r="10" spans="1:7" ht="23.25">
      <c r="A10" s="37" t="s">
        <v>5</v>
      </c>
      <c r="B10" s="157"/>
      <c r="C10" s="157"/>
      <c r="D10" s="215"/>
      <c r="E10" s="157"/>
      <c r="F10" s="158"/>
      <c r="G10" s="159"/>
    </row>
    <row r="11" spans="1:7" ht="23.25">
      <c r="A11" s="37" t="s">
        <v>12</v>
      </c>
      <c r="B11" s="157"/>
      <c r="C11" s="157"/>
      <c r="D11" s="215"/>
      <c r="E11" s="157"/>
      <c r="F11" s="158"/>
      <c r="G11" s="159"/>
    </row>
    <row r="12" spans="1:7" ht="23.25">
      <c r="A12" s="37" t="s">
        <v>4</v>
      </c>
      <c r="B12" s="157"/>
      <c r="C12" s="157"/>
      <c r="D12" s="215"/>
      <c r="E12" s="157"/>
      <c r="F12" s="158"/>
      <c r="G12" s="159"/>
    </row>
    <row r="13" spans="1:7" ht="23.25">
      <c r="A13" s="37" t="s">
        <v>3</v>
      </c>
      <c r="B13" s="157"/>
      <c r="C13" s="157"/>
      <c r="D13" s="215"/>
      <c r="E13" s="157"/>
      <c r="F13" s="158"/>
      <c r="G13" s="159"/>
    </row>
    <row r="14" spans="1:7" ht="23.25">
      <c r="A14" s="37" t="s">
        <v>20</v>
      </c>
      <c r="B14" s="157"/>
      <c r="C14" s="157"/>
      <c r="D14" s="215"/>
      <c r="E14" s="157"/>
      <c r="F14" s="158"/>
      <c r="G14" s="159"/>
    </row>
    <row r="15" spans="1:7" ht="23.25">
      <c r="A15" s="37" t="s">
        <v>11</v>
      </c>
      <c r="B15" s="157"/>
      <c r="C15" s="157"/>
      <c r="D15" s="215"/>
      <c r="E15" s="157"/>
      <c r="F15" s="158"/>
      <c r="G15" s="159"/>
    </row>
    <row r="16" spans="1:7" ht="26.25" customHeight="1">
      <c r="A16" s="38" t="s">
        <v>13</v>
      </c>
      <c r="B16" s="157"/>
      <c r="C16" s="157"/>
      <c r="D16" s="215"/>
      <c r="E16" s="157"/>
      <c r="F16" s="158"/>
      <c r="G16" s="159"/>
    </row>
    <row r="17" spans="1:7" s="25" customFormat="1" ht="26.25" customHeight="1">
      <c r="A17" s="42" t="s">
        <v>14</v>
      </c>
      <c r="B17" s="157"/>
      <c r="C17" s="157"/>
      <c r="D17" s="215"/>
      <c r="E17" s="157"/>
      <c r="F17" s="158"/>
      <c r="G17" s="159"/>
    </row>
    <row r="18" spans="1:7" s="221" customFormat="1" ht="26.25" customHeight="1">
      <c r="A18" s="216" t="s">
        <v>472</v>
      </c>
      <c r="B18" s="217"/>
      <c r="C18" s="217"/>
      <c r="D18" s="218"/>
      <c r="E18" s="217"/>
      <c r="F18" s="219"/>
      <c r="G18" s="220"/>
    </row>
    <row r="19" spans="1:7" s="34" customFormat="1" ht="23.25">
      <c r="A19" s="35" t="s">
        <v>1</v>
      </c>
      <c r="B19" s="43">
        <v>187224030.27</v>
      </c>
      <c r="C19" s="325">
        <v>57087778</v>
      </c>
      <c r="D19" s="326">
        <v>93528551</v>
      </c>
      <c r="E19" s="325">
        <v>25504181</v>
      </c>
      <c r="F19" s="322">
        <f>SUM(C19:E19)</f>
        <v>176120510</v>
      </c>
      <c r="G19" s="325">
        <f>B19-F19</f>
        <v>11103520.27000001</v>
      </c>
    </row>
    <row r="20" spans="1:7" s="34" customFormat="1" ht="23.25">
      <c r="A20" s="434" t="s">
        <v>139</v>
      </c>
      <c r="B20" s="435"/>
      <c r="C20" s="436">
        <f>F19/'[1]6.2นศ.ต่ออาจารย์'!$M$35</f>
        <v>83897.27234618242</v>
      </c>
      <c r="D20" s="437"/>
      <c r="E20" s="327" t="s">
        <v>466</v>
      </c>
      <c r="F20" s="327"/>
      <c r="G20" s="328"/>
    </row>
    <row r="21" spans="1:7" s="34" customFormat="1" ht="23.25">
      <c r="A21" s="434" t="s">
        <v>214</v>
      </c>
      <c r="B21" s="435"/>
      <c r="C21" s="436">
        <f>(G19/B19)*100</f>
        <v>5.930606372476531</v>
      </c>
      <c r="D21" s="437"/>
      <c r="E21" s="327" t="s">
        <v>467</v>
      </c>
      <c r="F21" s="327"/>
      <c r="G21" s="328"/>
    </row>
    <row r="22" spans="1:7" s="34" customFormat="1" ht="23.25">
      <c r="A22" s="31" t="s">
        <v>220</v>
      </c>
      <c r="B22" s="32"/>
      <c r="C22" s="32"/>
      <c r="D22" s="32"/>
      <c r="E22" s="32"/>
      <c r="F22" s="368" t="s">
        <v>221</v>
      </c>
      <c r="G22" s="369"/>
    </row>
    <row r="23" spans="1:7" s="34" customFormat="1" ht="26.25">
      <c r="A23" s="404" t="s">
        <v>194</v>
      </c>
      <c r="B23" s="404"/>
      <c r="C23" s="404"/>
      <c r="D23" s="404"/>
      <c r="E23" s="404"/>
      <c r="F23" s="404"/>
      <c r="G23" s="404"/>
    </row>
    <row r="24" spans="1:7" s="34" customFormat="1" ht="22.5" customHeight="1">
      <c r="A24" s="7"/>
      <c r="B24" s="17"/>
      <c r="C24" s="17"/>
      <c r="D24" s="17"/>
      <c r="E24" s="17"/>
      <c r="F24" s="425" t="s">
        <v>222</v>
      </c>
      <c r="G24" s="425"/>
    </row>
    <row r="25" spans="1:7" ht="23.25">
      <c r="A25" s="142" t="s">
        <v>22</v>
      </c>
      <c r="B25" s="143"/>
      <c r="C25" s="143"/>
      <c r="D25" s="143"/>
      <c r="E25" s="143"/>
      <c r="F25" s="164"/>
      <c r="G25" s="165"/>
    </row>
    <row r="26" spans="1:7" ht="49.5" customHeight="1">
      <c r="A26" s="421" t="s">
        <v>112</v>
      </c>
      <c r="B26" s="423"/>
      <c r="C26" s="423"/>
      <c r="D26" s="423"/>
      <c r="E26" s="423"/>
      <c r="F26" s="423"/>
      <c r="G26" s="424"/>
    </row>
    <row r="27" spans="1:7" ht="49.5" customHeight="1">
      <c r="A27" s="421" t="s">
        <v>215</v>
      </c>
      <c r="B27" s="422"/>
      <c r="C27" s="422"/>
      <c r="D27" s="422"/>
      <c r="E27" s="422"/>
      <c r="F27" s="422"/>
      <c r="G27" s="430"/>
    </row>
    <row r="28" spans="1:7" ht="24" customHeight="1">
      <c r="A28" s="431" t="s">
        <v>216</v>
      </c>
      <c r="B28" s="432"/>
      <c r="C28" s="432"/>
      <c r="D28" s="432"/>
      <c r="E28" s="432"/>
      <c r="F28" s="432"/>
      <c r="G28" s="433"/>
    </row>
    <row r="29" spans="1:7" ht="23.25">
      <c r="A29" s="13" t="s">
        <v>9</v>
      </c>
      <c r="B29" s="13"/>
      <c r="C29" s="419" t="s">
        <v>129</v>
      </c>
      <c r="D29" s="419"/>
      <c r="E29" s="419"/>
      <c r="F29" s="419"/>
      <c r="G29" s="419"/>
    </row>
    <row r="30" spans="1:7" ht="23.25">
      <c r="A30" s="13" t="s">
        <v>27</v>
      </c>
      <c r="B30" s="7"/>
      <c r="C30" s="420" t="s">
        <v>217</v>
      </c>
      <c r="D30" s="420"/>
      <c r="E30" s="420"/>
      <c r="F30" s="420"/>
      <c r="G30" s="420"/>
    </row>
  </sheetData>
  <sheetProtection/>
  <mergeCells count="21">
    <mergeCell ref="A20:B20"/>
    <mergeCell ref="C20:D20"/>
    <mergeCell ref="A21:B21"/>
    <mergeCell ref="C21:D21"/>
    <mergeCell ref="C30:G30"/>
    <mergeCell ref="F22:G22"/>
    <mergeCell ref="A23:G23"/>
    <mergeCell ref="F24:G24"/>
    <mergeCell ref="A26:G26"/>
    <mergeCell ref="A27:G27"/>
    <mergeCell ref="A28:G28"/>
    <mergeCell ref="C29:G29"/>
    <mergeCell ref="A1:G1"/>
    <mergeCell ref="F2:G2"/>
    <mergeCell ref="A3:G3"/>
    <mergeCell ref="A4:G4"/>
    <mergeCell ref="F5:G5"/>
    <mergeCell ref="A6:A7"/>
    <mergeCell ref="G6:G7"/>
    <mergeCell ref="B6:B7"/>
    <mergeCell ref="C6:F6"/>
  </mergeCells>
  <printOptions/>
  <pageMargins left="0.75" right="0.75" top="1" bottom="1" header="0.5" footer="0.5"/>
  <pageSetup firstPageNumber="13" useFirstPageNumber="1" horizontalDpi="600" verticalDpi="600" orientation="landscape" paperSize="9" scale="85" r:id="rId1"/>
  <headerFooter alignWithMargins="0">
    <oddFooter>&amp;Cหน้า 5-&amp;P</oddFooter>
  </headerFooter>
  <rowBreaks count="1" manualBreakCount="1">
    <brk id="2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0" zoomScaleNormal="60" zoomScaleSheetLayoutView="80" zoomScalePageLayoutView="0" workbookViewId="0" topLeftCell="E13">
      <selection activeCell="S16" sqref="S16"/>
    </sheetView>
  </sheetViews>
  <sheetFormatPr defaultColWidth="9.140625" defaultRowHeight="21.75" outlineLevelCol="1"/>
  <cols>
    <col min="1" max="1" width="21.7109375" style="26" customWidth="1"/>
    <col min="2" max="2" width="7.28125" style="26" customWidth="1" outlineLevel="1"/>
    <col min="3" max="3" width="7.00390625" style="26" customWidth="1" outlineLevel="1"/>
    <col min="4" max="4" width="7.421875" style="26" customWidth="1" outlineLevel="1"/>
    <col min="5" max="5" width="6.8515625" style="26" customWidth="1" outlineLevel="1"/>
    <col min="6" max="6" width="8.8515625" style="2" customWidth="1"/>
    <col min="7" max="7" width="9.421875" style="2" customWidth="1"/>
    <col min="8" max="8" width="8.140625" style="2" customWidth="1"/>
    <col min="9" max="9" width="9.421875" style="2" customWidth="1"/>
    <col min="10" max="10" width="6.7109375" style="2" customWidth="1"/>
    <col min="11" max="11" width="7.140625" style="2" customWidth="1"/>
    <col min="12" max="12" width="1.1484375" style="2" customWidth="1"/>
    <col min="13" max="13" width="2.28125" style="2" customWidth="1"/>
    <col min="14" max="14" width="7.421875" style="2" customWidth="1"/>
    <col min="15" max="15" width="9.140625" style="2" customWidth="1"/>
    <col min="16" max="16" width="8.00390625" style="2" customWidth="1"/>
    <col min="17" max="17" width="9.57421875" style="2" customWidth="1"/>
    <col min="18" max="19" width="7.140625" style="2" customWidth="1"/>
    <col min="20" max="20" width="5.57421875" style="2" customWidth="1"/>
    <col min="21" max="21" width="7.421875" style="2" customWidth="1"/>
    <col min="22" max="22" width="9.28125" style="2" customWidth="1"/>
    <col min="23" max="23" width="7.00390625" style="2" customWidth="1"/>
    <col min="24" max="24" width="9.57421875" style="2" customWidth="1"/>
    <col min="25" max="25" width="6.421875" style="2" customWidth="1"/>
    <col min="26" max="26" width="9.421875" style="2" customWidth="1"/>
    <col min="27" max="27" width="5.57421875" style="2" customWidth="1"/>
    <col min="28" max="16384" width="9.140625" style="2" customWidth="1"/>
  </cols>
  <sheetData>
    <row r="1" spans="1:27" ht="26.25">
      <c r="A1" s="450" t="s">
        <v>199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</row>
    <row r="2" spans="1:27" ht="23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439"/>
      <c r="O2" s="439"/>
      <c r="P2" s="439"/>
      <c r="Q2" s="439"/>
      <c r="R2" s="439"/>
      <c r="S2" s="439"/>
      <c r="T2" s="439"/>
      <c r="U2" s="439" t="s">
        <v>200</v>
      </c>
      <c r="V2" s="439"/>
      <c r="W2" s="439"/>
      <c r="X2" s="439"/>
      <c r="Y2" s="439"/>
      <c r="Z2" s="439"/>
      <c r="AA2" s="439"/>
    </row>
    <row r="3" spans="1:27" s="79" customFormat="1" ht="26.25">
      <c r="A3" s="442" t="s">
        <v>252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4"/>
    </row>
    <row r="4" spans="1:27" s="79" customFormat="1" ht="26.25">
      <c r="A4" s="442" t="s">
        <v>157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4"/>
    </row>
    <row r="5" spans="1:27" s="79" customFormat="1" ht="23.25">
      <c r="A5" s="28" t="s">
        <v>161</v>
      </c>
      <c r="B5" s="69"/>
      <c r="C5" s="69"/>
      <c r="D5" s="69"/>
      <c r="E5" s="69"/>
      <c r="F5" s="32"/>
      <c r="G5" s="32"/>
      <c r="H5" s="32"/>
      <c r="I5" s="32"/>
      <c r="J5" s="81"/>
      <c r="K5" s="81"/>
      <c r="L5" s="81"/>
      <c r="M5" s="81"/>
      <c r="N5" s="368"/>
      <c r="O5" s="368"/>
      <c r="P5" s="368"/>
      <c r="Q5" s="368"/>
      <c r="R5" s="368"/>
      <c r="S5" s="368"/>
      <c r="T5" s="368"/>
      <c r="U5" s="368" t="s">
        <v>201</v>
      </c>
      <c r="V5" s="368"/>
      <c r="W5" s="368"/>
      <c r="X5" s="368"/>
      <c r="Y5" s="368"/>
      <c r="Z5" s="368"/>
      <c r="AA5" s="369"/>
    </row>
    <row r="6" spans="1:27" s="84" customFormat="1" ht="22.5" customHeight="1">
      <c r="A6" s="445" t="s">
        <v>10</v>
      </c>
      <c r="B6" s="446" t="s">
        <v>42</v>
      </c>
      <c r="C6" s="446"/>
      <c r="D6" s="446"/>
      <c r="E6" s="446"/>
      <c r="F6" s="447" t="s">
        <v>44</v>
      </c>
      <c r="G6" s="447"/>
      <c r="H6" s="447"/>
      <c r="I6" s="447"/>
      <c r="J6" s="447"/>
      <c r="K6" s="447"/>
      <c r="L6" s="447"/>
      <c r="M6" s="447"/>
      <c r="N6" s="440" t="s">
        <v>43</v>
      </c>
      <c r="O6" s="440"/>
      <c r="P6" s="440"/>
      <c r="Q6" s="440"/>
      <c r="R6" s="440"/>
      <c r="S6" s="440"/>
      <c r="T6" s="440"/>
      <c r="U6" s="440" t="s">
        <v>203</v>
      </c>
      <c r="V6" s="440"/>
      <c r="W6" s="440"/>
      <c r="X6" s="440"/>
      <c r="Y6" s="440"/>
      <c r="Z6" s="440"/>
      <c r="AA6" s="440"/>
    </row>
    <row r="7" spans="1:27" s="84" customFormat="1" ht="22.5" customHeight="1">
      <c r="A7" s="445"/>
      <c r="B7" s="453" t="s">
        <v>45</v>
      </c>
      <c r="C7" s="453" t="s">
        <v>46</v>
      </c>
      <c r="D7" s="453" t="s">
        <v>47</v>
      </c>
      <c r="E7" s="454" t="s">
        <v>1</v>
      </c>
      <c r="F7" s="447" t="s">
        <v>48</v>
      </c>
      <c r="G7" s="447"/>
      <c r="H7" s="447" t="s">
        <v>39</v>
      </c>
      <c r="I7" s="447"/>
      <c r="J7" s="448" t="s">
        <v>1</v>
      </c>
      <c r="K7" s="451"/>
      <c r="L7" s="451"/>
      <c r="M7" s="452"/>
      <c r="N7" s="441" t="s">
        <v>48</v>
      </c>
      <c r="O7" s="441"/>
      <c r="P7" s="441" t="s">
        <v>39</v>
      </c>
      <c r="Q7" s="441"/>
      <c r="R7" s="441" t="s">
        <v>1</v>
      </c>
      <c r="S7" s="441"/>
      <c r="T7" s="441"/>
      <c r="U7" s="441" t="s">
        <v>48</v>
      </c>
      <c r="V7" s="441"/>
      <c r="W7" s="441" t="s">
        <v>39</v>
      </c>
      <c r="X7" s="441"/>
      <c r="Y7" s="441" t="s">
        <v>1</v>
      </c>
      <c r="Z7" s="441"/>
      <c r="AA7" s="441"/>
    </row>
    <row r="8" spans="1:27" s="84" customFormat="1" ht="55.5" customHeight="1">
      <c r="A8" s="445"/>
      <c r="B8" s="453"/>
      <c r="C8" s="453"/>
      <c r="D8" s="453"/>
      <c r="E8" s="455"/>
      <c r="F8" s="85" t="s">
        <v>49</v>
      </c>
      <c r="G8" s="86" t="s">
        <v>143</v>
      </c>
      <c r="H8" s="85" t="s">
        <v>49</v>
      </c>
      <c r="I8" s="86" t="s">
        <v>143</v>
      </c>
      <c r="J8" s="83" t="s">
        <v>146</v>
      </c>
      <c r="K8" s="448" t="s">
        <v>144</v>
      </c>
      <c r="L8" s="451"/>
      <c r="M8" s="452"/>
      <c r="N8" s="82" t="s">
        <v>2</v>
      </c>
      <c r="O8" s="86" t="s">
        <v>143</v>
      </c>
      <c r="P8" s="82" t="s">
        <v>2</v>
      </c>
      <c r="Q8" s="86" t="s">
        <v>143</v>
      </c>
      <c r="R8" s="82" t="s">
        <v>2</v>
      </c>
      <c r="S8" s="448" t="s">
        <v>145</v>
      </c>
      <c r="T8" s="449"/>
      <c r="U8" s="82" t="s">
        <v>2</v>
      </c>
      <c r="V8" s="86" t="s">
        <v>143</v>
      </c>
      <c r="W8" s="82" t="s">
        <v>2</v>
      </c>
      <c r="X8" s="86" t="s">
        <v>143</v>
      </c>
      <c r="Y8" s="82" t="s">
        <v>2</v>
      </c>
      <c r="Z8" s="448" t="s">
        <v>435</v>
      </c>
      <c r="AA8" s="449"/>
    </row>
    <row r="9" spans="1:27" ht="23.25">
      <c r="A9" s="87" t="s">
        <v>50</v>
      </c>
      <c r="B9" s="12">
        <f>'[1]6.2นศ.ต่ออาจารย์'!$C$9</f>
        <v>1</v>
      </c>
      <c r="C9" s="12">
        <f>'[1]6.2นศ.ต่ออาจารย์'!$F$9</f>
        <v>13</v>
      </c>
      <c r="D9" s="12">
        <f>'[1]6.2นศ.ต่ออาจารย์'!$I$9</f>
        <v>12</v>
      </c>
      <c r="E9" s="12">
        <f aca="true" t="shared" si="0" ref="E9:E15">SUM(B9:D9)</f>
        <v>26</v>
      </c>
      <c r="F9" s="89" t="s">
        <v>224</v>
      </c>
      <c r="G9" s="90" t="s">
        <v>224</v>
      </c>
      <c r="H9" s="88">
        <v>2</v>
      </c>
      <c r="I9" s="90">
        <f aca="true" t="shared" si="1" ref="I9:I15">H9/E9</f>
        <v>0.07692307692307693</v>
      </c>
      <c r="J9" s="91">
        <f aca="true" t="shared" si="2" ref="J9:J15">SUM(F9,H9)</f>
        <v>2</v>
      </c>
      <c r="K9" s="92">
        <f aca="true" t="shared" si="3" ref="K9:K15">J9/E9</f>
        <v>0.07692307692307693</v>
      </c>
      <c r="L9" s="93" t="s">
        <v>51</v>
      </c>
      <c r="M9" s="94">
        <v>1</v>
      </c>
      <c r="N9" s="88" t="s">
        <v>224</v>
      </c>
      <c r="O9" s="90" t="s">
        <v>224</v>
      </c>
      <c r="P9" s="88">
        <v>3</v>
      </c>
      <c r="Q9" s="95">
        <f>P9/E9</f>
        <v>0.11538461538461539</v>
      </c>
      <c r="R9" s="88">
        <f>SUM(N9,P9)</f>
        <v>3</v>
      </c>
      <c r="S9" s="96">
        <f>R9/E9</f>
        <v>0.11538461538461539</v>
      </c>
      <c r="T9" s="97" t="s">
        <v>28</v>
      </c>
      <c r="U9" s="88" t="s">
        <v>224</v>
      </c>
      <c r="V9" s="90" t="s">
        <v>224</v>
      </c>
      <c r="W9" s="88">
        <f aca="true" t="shared" si="4" ref="W9:W15">SUM(H9,P9)</f>
        <v>5</v>
      </c>
      <c r="X9" s="95">
        <f aca="true" t="shared" si="5" ref="X9:X15">W9/E9</f>
        <v>0.19230769230769232</v>
      </c>
      <c r="Y9" s="88">
        <f aca="true" t="shared" si="6" ref="Y9:Y15">SUM(U9,W9)</f>
        <v>5</v>
      </c>
      <c r="Z9" s="96">
        <f aca="true" t="shared" si="7" ref="Z9:Z16">(Y9/E9)*100</f>
        <v>19.230769230769234</v>
      </c>
      <c r="AA9" s="97" t="s">
        <v>28</v>
      </c>
    </row>
    <row r="10" spans="1:27" s="109" customFormat="1" ht="23.25">
      <c r="A10" s="98" t="s">
        <v>52</v>
      </c>
      <c r="B10" s="99">
        <f>'[1]6.2นศ.ต่ออาจารย์'!$C$10</f>
        <v>1</v>
      </c>
      <c r="C10" s="99">
        <f>'[1]6.2นศ.ต่ออาจารย์'!$F$10</f>
        <v>14</v>
      </c>
      <c r="D10" s="99">
        <f>'[1]6.2นศ.ต่ออาจารย์'!$I$10</f>
        <v>12</v>
      </c>
      <c r="E10" s="99">
        <f t="shared" si="0"/>
        <v>27</v>
      </c>
      <c r="F10" s="100">
        <v>2</v>
      </c>
      <c r="G10" s="102">
        <f aca="true" t="shared" si="8" ref="G10:G15">F10/E10</f>
        <v>0.07407407407407407</v>
      </c>
      <c r="H10" s="101">
        <v>9</v>
      </c>
      <c r="I10" s="102">
        <f t="shared" si="1"/>
        <v>0.3333333333333333</v>
      </c>
      <c r="J10" s="101">
        <f t="shared" si="2"/>
        <v>11</v>
      </c>
      <c r="K10" s="103">
        <f t="shared" si="3"/>
        <v>0.4074074074074074</v>
      </c>
      <c r="L10" s="104" t="s">
        <v>51</v>
      </c>
      <c r="M10" s="105">
        <v>1</v>
      </c>
      <c r="N10" s="101">
        <v>2</v>
      </c>
      <c r="O10" s="102">
        <f aca="true" t="shared" si="9" ref="O10:O15">N10/E10</f>
        <v>0.07407407407407407</v>
      </c>
      <c r="P10" s="101">
        <v>3</v>
      </c>
      <c r="Q10" s="106">
        <f>P10/E9</f>
        <v>0.11538461538461539</v>
      </c>
      <c r="R10" s="101">
        <f>SUM(N10,P10)</f>
        <v>5</v>
      </c>
      <c r="S10" s="107">
        <f>R10/E9</f>
        <v>0.19230769230769232</v>
      </c>
      <c r="T10" s="108" t="s">
        <v>28</v>
      </c>
      <c r="U10" s="101">
        <f aca="true" t="shared" si="10" ref="U10:U15">SUM(F10,N10)</f>
        <v>4</v>
      </c>
      <c r="V10" s="102">
        <f aca="true" t="shared" si="11" ref="V10:V15">U10/E10</f>
        <v>0.14814814814814814</v>
      </c>
      <c r="W10" s="101">
        <f t="shared" si="4"/>
        <v>12</v>
      </c>
      <c r="X10" s="106">
        <f t="shared" si="5"/>
        <v>0.4444444444444444</v>
      </c>
      <c r="Y10" s="101">
        <f t="shared" si="6"/>
        <v>16</v>
      </c>
      <c r="Z10" s="107">
        <f t="shared" si="7"/>
        <v>59.25925925925925</v>
      </c>
      <c r="AA10" s="108" t="s">
        <v>28</v>
      </c>
    </row>
    <row r="11" spans="1:27" s="109" customFormat="1" ht="23.25">
      <c r="A11" s="98" t="s">
        <v>53</v>
      </c>
      <c r="B11" s="99" t="str">
        <f>'[1]6.2นศ.ต่ออาจารย์'!$C$11</f>
        <v>-</v>
      </c>
      <c r="C11" s="99">
        <f>'[1]6.2นศ.ต่ออาจารย์'!$F$11</f>
        <v>9</v>
      </c>
      <c r="D11" s="99">
        <f>'[1]6.2นศ.ต่ออาจารย์'!$I$11</f>
        <v>13</v>
      </c>
      <c r="E11" s="99">
        <f t="shared" si="0"/>
        <v>22</v>
      </c>
      <c r="F11" s="100">
        <v>4</v>
      </c>
      <c r="G11" s="102">
        <f t="shared" si="8"/>
        <v>0.18181818181818182</v>
      </c>
      <c r="H11" s="101">
        <v>1</v>
      </c>
      <c r="I11" s="102">
        <f t="shared" si="1"/>
        <v>0.045454545454545456</v>
      </c>
      <c r="J11" s="101">
        <f t="shared" si="2"/>
        <v>5</v>
      </c>
      <c r="K11" s="103">
        <f t="shared" si="3"/>
        <v>0.22727272727272727</v>
      </c>
      <c r="L11" s="104" t="s">
        <v>51</v>
      </c>
      <c r="M11" s="105">
        <v>1</v>
      </c>
      <c r="N11" s="101">
        <v>3</v>
      </c>
      <c r="O11" s="102">
        <f t="shared" si="9"/>
        <v>0.13636363636363635</v>
      </c>
      <c r="P11" s="101">
        <v>3</v>
      </c>
      <c r="Q11" s="106">
        <f>P11/E10</f>
        <v>0.1111111111111111</v>
      </c>
      <c r="R11" s="101">
        <f>SUM(N11,P11)</f>
        <v>6</v>
      </c>
      <c r="S11" s="107">
        <f>R11/E10</f>
        <v>0.2222222222222222</v>
      </c>
      <c r="T11" s="108" t="s">
        <v>28</v>
      </c>
      <c r="U11" s="101">
        <f t="shared" si="10"/>
        <v>7</v>
      </c>
      <c r="V11" s="102">
        <f t="shared" si="11"/>
        <v>0.3181818181818182</v>
      </c>
      <c r="W11" s="101">
        <f t="shared" si="4"/>
        <v>4</v>
      </c>
      <c r="X11" s="106">
        <f t="shared" si="5"/>
        <v>0.18181818181818182</v>
      </c>
      <c r="Y11" s="101">
        <f t="shared" si="6"/>
        <v>11</v>
      </c>
      <c r="Z11" s="107">
        <f t="shared" si="7"/>
        <v>50</v>
      </c>
      <c r="AA11" s="108" t="s">
        <v>28</v>
      </c>
    </row>
    <row r="12" spans="1:27" s="109" customFormat="1" ht="23.25">
      <c r="A12" s="98" t="s">
        <v>54</v>
      </c>
      <c r="B12" s="99">
        <f>'[1]6.2นศ.ต่ออาจารย์'!$C$12</f>
        <v>1</v>
      </c>
      <c r="C12" s="99">
        <f>'[1]6.2นศ.ต่ออาจารย์'!$F$12</f>
        <v>11</v>
      </c>
      <c r="D12" s="99">
        <f>'[1]6.2นศ.ต่ออาจารย์'!$I$12</f>
        <v>11</v>
      </c>
      <c r="E12" s="99">
        <f t="shared" si="0"/>
        <v>23</v>
      </c>
      <c r="F12" s="100">
        <v>1</v>
      </c>
      <c r="G12" s="102">
        <f t="shared" si="8"/>
        <v>0.043478260869565216</v>
      </c>
      <c r="H12" s="101">
        <v>2</v>
      </c>
      <c r="I12" s="102">
        <f t="shared" si="1"/>
        <v>0.08695652173913043</v>
      </c>
      <c r="J12" s="101">
        <f t="shared" si="2"/>
        <v>3</v>
      </c>
      <c r="K12" s="103">
        <f t="shared" si="3"/>
        <v>0.13043478260869565</v>
      </c>
      <c r="L12" s="104" t="s">
        <v>51</v>
      </c>
      <c r="M12" s="105">
        <v>1</v>
      </c>
      <c r="N12" s="101">
        <v>1</v>
      </c>
      <c r="O12" s="102">
        <f t="shared" si="9"/>
        <v>0.043478260869565216</v>
      </c>
      <c r="P12" s="101" t="s">
        <v>224</v>
      </c>
      <c r="Q12" s="106" t="s">
        <v>224</v>
      </c>
      <c r="R12" s="101">
        <f>SUM(N12,P12)</f>
        <v>1</v>
      </c>
      <c r="S12" s="107">
        <f>R12/E11</f>
        <v>0.045454545454545456</v>
      </c>
      <c r="T12" s="108" t="s">
        <v>28</v>
      </c>
      <c r="U12" s="101">
        <f t="shared" si="10"/>
        <v>2</v>
      </c>
      <c r="V12" s="102">
        <f t="shared" si="11"/>
        <v>0.08695652173913043</v>
      </c>
      <c r="W12" s="101">
        <f t="shared" si="4"/>
        <v>2</v>
      </c>
      <c r="X12" s="106">
        <f t="shared" si="5"/>
        <v>0.08695652173913043</v>
      </c>
      <c r="Y12" s="101">
        <f t="shared" si="6"/>
        <v>4</v>
      </c>
      <c r="Z12" s="107">
        <f t="shared" si="7"/>
        <v>17.391304347826086</v>
      </c>
      <c r="AA12" s="108" t="s">
        <v>28</v>
      </c>
    </row>
    <row r="13" spans="1:27" s="109" customFormat="1" ht="23.25">
      <c r="A13" s="98" t="s">
        <v>55</v>
      </c>
      <c r="B13" s="99" t="str">
        <f>'[1]6.2นศ.ต่ออาจารย์'!$C$13</f>
        <v>-</v>
      </c>
      <c r="C13" s="99">
        <f>'[1]6.2นศ.ต่ออาจารย์'!$F$13</f>
        <v>2</v>
      </c>
      <c r="D13" s="99">
        <f>'[1]6.2นศ.ต่ออาจารย์'!$I$13</f>
        <v>13</v>
      </c>
      <c r="E13" s="99">
        <f t="shared" si="0"/>
        <v>15</v>
      </c>
      <c r="F13" s="100" t="s">
        <v>224</v>
      </c>
      <c r="G13" s="102" t="s">
        <v>224</v>
      </c>
      <c r="H13" s="101">
        <v>4</v>
      </c>
      <c r="I13" s="102">
        <f t="shared" si="1"/>
        <v>0.26666666666666666</v>
      </c>
      <c r="J13" s="101">
        <f t="shared" si="2"/>
        <v>4</v>
      </c>
      <c r="K13" s="103">
        <f t="shared" si="3"/>
        <v>0.26666666666666666</v>
      </c>
      <c r="L13" s="104" t="s">
        <v>51</v>
      </c>
      <c r="M13" s="105">
        <v>1</v>
      </c>
      <c r="N13" s="101" t="s">
        <v>224</v>
      </c>
      <c r="O13" s="102" t="s">
        <v>224</v>
      </c>
      <c r="P13" s="101">
        <v>1</v>
      </c>
      <c r="Q13" s="106">
        <f>P13/E12</f>
        <v>0.043478260869565216</v>
      </c>
      <c r="R13" s="101">
        <f>SUM(N13,P13)</f>
        <v>1</v>
      </c>
      <c r="S13" s="107">
        <f>R13/E12</f>
        <v>0.043478260869565216</v>
      </c>
      <c r="T13" s="108" t="s">
        <v>28</v>
      </c>
      <c r="U13" s="101">
        <f t="shared" si="10"/>
        <v>0</v>
      </c>
      <c r="V13" s="102">
        <f t="shared" si="11"/>
        <v>0</v>
      </c>
      <c r="W13" s="101">
        <f t="shared" si="4"/>
        <v>5</v>
      </c>
      <c r="X13" s="106">
        <f t="shared" si="5"/>
        <v>0.3333333333333333</v>
      </c>
      <c r="Y13" s="101">
        <f t="shared" si="6"/>
        <v>5</v>
      </c>
      <c r="Z13" s="107">
        <f t="shared" si="7"/>
        <v>33.33333333333333</v>
      </c>
      <c r="AA13" s="108" t="s">
        <v>28</v>
      </c>
    </row>
    <row r="14" spans="1:27" s="109" customFormat="1" ht="23.25">
      <c r="A14" s="98" t="s">
        <v>56</v>
      </c>
      <c r="B14" s="99">
        <f>'[1]6.2นศ.ต่ออาจารย์'!$C$14</f>
        <v>2</v>
      </c>
      <c r="C14" s="99">
        <f>'[1]6.2นศ.ต่ออาจารย์'!$F$14</f>
        <v>1</v>
      </c>
      <c r="D14" s="99">
        <f>'[1]6.2นศ.ต่ออาจารย์'!$I$14</f>
        <v>7</v>
      </c>
      <c r="E14" s="99">
        <f t="shared" si="0"/>
        <v>10</v>
      </c>
      <c r="F14" s="100" t="s">
        <v>224</v>
      </c>
      <c r="G14" s="102" t="s">
        <v>224</v>
      </c>
      <c r="H14" s="101">
        <v>1</v>
      </c>
      <c r="I14" s="102">
        <f t="shared" si="1"/>
        <v>0.1</v>
      </c>
      <c r="J14" s="101">
        <f t="shared" si="2"/>
        <v>1</v>
      </c>
      <c r="K14" s="103">
        <f t="shared" si="3"/>
        <v>0.1</v>
      </c>
      <c r="L14" s="104" t="s">
        <v>51</v>
      </c>
      <c r="M14" s="105">
        <v>1</v>
      </c>
      <c r="N14" s="101" t="s">
        <v>224</v>
      </c>
      <c r="O14" s="102" t="s">
        <v>224</v>
      </c>
      <c r="P14" s="101" t="s">
        <v>224</v>
      </c>
      <c r="Q14" s="106" t="s">
        <v>224</v>
      </c>
      <c r="R14" s="101" t="s">
        <v>224</v>
      </c>
      <c r="S14" s="276" t="s">
        <v>224</v>
      </c>
      <c r="T14" s="108"/>
      <c r="U14" s="101" t="s">
        <v>224</v>
      </c>
      <c r="V14" s="102" t="s">
        <v>224</v>
      </c>
      <c r="W14" s="101">
        <f t="shared" si="4"/>
        <v>1</v>
      </c>
      <c r="X14" s="106">
        <f t="shared" si="5"/>
        <v>0.1</v>
      </c>
      <c r="Y14" s="101">
        <f t="shared" si="6"/>
        <v>1</v>
      </c>
      <c r="Z14" s="107">
        <f t="shared" si="7"/>
        <v>10</v>
      </c>
      <c r="AA14" s="108" t="s">
        <v>28</v>
      </c>
    </row>
    <row r="15" spans="1:27" ht="23.25">
      <c r="A15" s="87" t="s">
        <v>57</v>
      </c>
      <c r="B15" s="99">
        <f>'[1]6.2นศ.ต่ออาจารย์'!$C$15</f>
        <v>6</v>
      </c>
      <c r="C15" s="99">
        <f>'[1]6.2นศ.ต่ออาจารย์'!$F$15</f>
        <v>14</v>
      </c>
      <c r="D15" s="99">
        <f>'[1]6.2นศ.ต่ออาจารย์'!$I$15</f>
        <v>7</v>
      </c>
      <c r="E15" s="12">
        <f t="shared" si="0"/>
        <v>27</v>
      </c>
      <c r="F15" s="89">
        <v>2</v>
      </c>
      <c r="G15" s="102">
        <f t="shared" si="8"/>
        <v>0.07407407407407407</v>
      </c>
      <c r="H15" s="110">
        <v>6</v>
      </c>
      <c r="I15" s="111">
        <f t="shared" si="1"/>
        <v>0.2222222222222222</v>
      </c>
      <c r="J15" s="101">
        <f t="shared" si="2"/>
        <v>8</v>
      </c>
      <c r="K15" s="112">
        <f t="shared" si="3"/>
        <v>0.2962962962962963</v>
      </c>
      <c r="L15" s="113" t="s">
        <v>51</v>
      </c>
      <c r="M15" s="114">
        <v>1</v>
      </c>
      <c r="N15" s="110">
        <v>1</v>
      </c>
      <c r="O15" s="111">
        <f t="shared" si="9"/>
        <v>0.037037037037037035</v>
      </c>
      <c r="P15" s="110">
        <v>1</v>
      </c>
      <c r="Q15" s="115">
        <f>P15/E9</f>
        <v>0.038461538461538464</v>
      </c>
      <c r="R15" s="101">
        <f>SUM(N15,P15)</f>
        <v>2</v>
      </c>
      <c r="S15" s="116">
        <f>R15/E9</f>
        <v>0.07692307692307693</v>
      </c>
      <c r="T15" s="117" t="s">
        <v>28</v>
      </c>
      <c r="U15" s="101">
        <f t="shared" si="10"/>
        <v>3</v>
      </c>
      <c r="V15" s="111">
        <f t="shared" si="11"/>
        <v>0.1111111111111111</v>
      </c>
      <c r="W15" s="101">
        <f t="shared" si="4"/>
        <v>7</v>
      </c>
      <c r="X15" s="115">
        <f t="shared" si="5"/>
        <v>0.25925925925925924</v>
      </c>
      <c r="Y15" s="101">
        <f t="shared" si="6"/>
        <v>10</v>
      </c>
      <c r="Z15" s="107">
        <f t="shared" si="7"/>
        <v>37.03703703703704</v>
      </c>
      <c r="AA15" s="117" t="s">
        <v>28</v>
      </c>
    </row>
    <row r="16" spans="1:27" s="124" customFormat="1" ht="23.25">
      <c r="A16" s="55" t="s">
        <v>1</v>
      </c>
      <c r="B16" s="55">
        <f>SUM(B9:B15)</f>
        <v>11</v>
      </c>
      <c r="C16" s="55">
        <f>SUM(C9:C15)</f>
        <v>64</v>
      </c>
      <c r="D16" s="55">
        <f>SUM(D9:D15)</f>
        <v>75</v>
      </c>
      <c r="E16" s="55">
        <f>'[1]6.2นศ.ต่ออาจารย์'!$L$16</f>
        <v>150</v>
      </c>
      <c r="F16" s="61">
        <f>SUM(F9:F15)</f>
        <v>9</v>
      </c>
      <c r="G16" s="119">
        <f>(F16/E16)</f>
        <v>0.06</v>
      </c>
      <c r="H16" s="61">
        <f>SUM(H9:H15)</f>
        <v>25</v>
      </c>
      <c r="I16" s="119">
        <f>(H16/E16)</f>
        <v>0.16666666666666666</v>
      </c>
      <c r="J16" s="61">
        <f>F16+H16</f>
        <v>34</v>
      </c>
      <c r="K16" s="118">
        <f>(J16/E16)</f>
        <v>0.22666666666666666</v>
      </c>
      <c r="L16" s="62" t="s">
        <v>51</v>
      </c>
      <c r="M16" s="120">
        <v>1</v>
      </c>
      <c r="N16" s="61">
        <f>SUM(N9:N15)</f>
        <v>7</v>
      </c>
      <c r="O16" s="119">
        <f>(N16/E16)</f>
        <v>0.04666666666666667</v>
      </c>
      <c r="P16" s="60">
        <f>SUM(P9:P15)</f>
        <v>11</v>
      </c>
      <c r="Q16" s="121">
        <f>(P16/E16)</f>
        <v>0.07333333333333333</v>
      </c>
      <c r="R16" s="60">
        <f>N16+P16</f>
        <v>18</v>
      </c>
      <c r="S16" s="122">
        <f>(R16/E16)</f>
        <v>0.12</v>
      </c>
      <c r="T16" s="123" t="s">
        <v>28</v>
      </c>
      <c r="U16" s="61">
        <f>SUM(U9:U15)</f>
        <v>16</v>
      </c>
      <c r="V16" s="119">
        <f>(U16/E16)</f>
        <v>0.10666666666666667</v>
      </c>
      <c r="W16" s="60">
        <f>SUM(W9:W15)</f>
        <v>36</v>
      </c>
      <c r="X16" s="121">
        <f>(W16/E16)</f>
        <v>0.24</v>
      </c>
      <c r="Y16" s="60">
        <f>U16+W16</f>
        <v>52</v>
      </c>
      <c r="Z16" s="122">
        <f t="shared" si="7"/>
        <v>34.66666666666667</v>
      </c>
      <c r="AA16" s="123" t="s">
        <v>28</v>
      </c>
    </row>
    <row r="17" spans="1:27" s="135" customFormat="1" ht="26.25" customHeight="1">
      <c r="A17" s="125" t="s">
        <v>147</v>
      </c>
      <c r="B17" s="126" t="s">
        <v>58</v>
      </c>
      <c r="C17" s="459"/>
      <c r="D17" s="459"/>
      <c r="E17" s="459"/>
      <c r="F17" s="459"/>
      <c r="G17" s="459"/>
      <c r="H17" s="63"/>
      <c r="I17" s="127"/>
      <c r="J17" s="63"/>
      <c r="K17" s="128"/>
      <c r="L17" s="63"/>
      <c r="M17" s="129"/>
      <c r="N17" s="63"/>
      <c r="O17" s="130"/>
      <c r="P17" s="131"/>
      <c r="Q17" s="132"/>
      <c r="R17" s="131"/>
      <c r="S17" s="133"/>
      <c r="T17" s="134"/>
      <c r="U17" s="63"/>
      <c r="V17" s="130"/>
      <c r="W17" s="131"/>
      <c r="X17" s="132"/>
      <c r="Y17" s="131"/>
      <c r="Z17" s="133"/>
      <c r="AA17" s="134"/>
    </row>
    <row r="18" spans="1:27" s="51" customFormat="1" ht="23.25">
      <c r="A18" s="28" t="s">
        <v>197</v>
      </c>
      <c r="B18" s="69"/>
      <c r="C18" s="69"/>
      <c r="D18" s="69"/>
      <c r="E18" s="69"/>
      <c r="F18" s="29"/>
      <c r="G18" s="29"/>
      <c r="H18" s="29"/>
      <c r="I18" s="29"/>
      <c r="J18" s="29"/>
      <c r="K18" s="29"/>
      <c r="L18" s="29"/>
      <c r="M18" s="29"/>
      <c r="N18" s="368"/>
      <c r="O18" s="368"/>
      <c r="P18" s="368"/>
      <c r="Q18" s="368"/>
      <c r="R18" s="368"/>
      <c r="S18" s="368"/>
      <c r="T18" s="368"/>
      <c r="U18" s="368" t="s">
        <v>164</v>
      </c>
      <c r="V18" s="368"/>
      <c r="W18" s="368"/>
      <c r="X18" s="368"/>
      <c r="Y18" s="368"/>
      <c r="Z18" s="368"/>
      <c r="AA18" s="369"/>
    </row>
    <row r="19" spans="1:27" s="51" customFormat="1" ht="26.25">
      <c r="A19" s="450" t="s">
        <v>199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</row>
    <row r="20" spans="1:27" s="51" customFormat="1" ht="23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439"/>
      <c r="O20" s="439"/>
      <c r="P20" s="439"/>
      <c r="Q20" s="439"/>
      <c r="R20" s="439"/>
      <c r="S20" s="439"/>
      <c r="T20" s="439"/>
      <c r="U20" s="439" t="s">
        <v>202</v>
      </c>
      <c r="V20" s="439"/>
      <c r="W20" s="439"/>
      <c r="X20" s="439"/>
      <c r="Y20" s="439"/>
      <c r="Z20" s="439"/>
      <c r="AA20" s="439"/>
    </row>
    <row r="21" spans="1:27" s="51" customFormat="1" ht="23.25">
      <c r="A21" s="462" t="s">
        <v>114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</row>
    <row r="22" spans="1:27" s="51" customFormat="1" ht="23.25">
      <c r="A22" s="464" t="s">
        <v>115</v>
      </c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8"/>
    </row>
    <row r="23" spans="1:27" s="51" customFormat="1" ht="23.25">
      <c r="A23" s="166" t="s">
        <v>116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</row>
    <row r="24" spans="1:27" s="51" customFormat="1" ht="23.25">
      <c r="A24" s="166" t="s">
        <v>117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</row>
    <row r="25" spans="1:27" s="51" customFormat="1" ht="23.25">
      <c r="A25" s="182" t="s">
        <v>118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</row>
    <row r="26" spans="1:27" s="51" customFormat="1" ht="21.75" customHeight="1">
      <c r="A26" s="182" t="s">
        <v>119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8"/>
    </row>
    <row r="27" spans="1:27" s="51" customFormat="1" ht="23.25">
      <c r="A27" s="182" t="s">
        <v>120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8"/>
    </row>
    <row r="28" spans="1:27" ht="47.25" customHeight="1">
      <c r="A28" s="456" t="s">
        <v>141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8"/>
    </row>
    <row r="29" spans="1:27" ht="23.25">
      <c r="A29" s="183" t="s">
        <v>142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1"/>
    </row>
    <row r="30" spans="1:27" ht="23.25">
      <c r="A30" s="460" t="s">
        <v>59</v>
      </c>
      <c r="B30" s="460"/>
      <c r="C30" s="460"/>
      <c r="D30" s="460"/>
      <c r="E30" s="460"/>
      <c r="N30" s="438"/>
      <c r="O30" s="438"/>
      <c r="P30" s="438"/>
      <c r="Q30" s="438"/>
      <c r="R30" s="438"/>
      <c r="S30" s="438"/>
      <c r="T30" s="438"/>
      <c r="U30" s="438" t="s">
        <v>60</v>
      </c>
      <c r="V30" s="438"/>
      <c r="W30" s="438"/>
      <c r="X30" s="438"/>
      <c r="Y30" s="438"/>
      <c r="Z30" s="438"/>
      <c r="AA30" s="438"/>
    </row>
    <row r="31" spans="1:27" ht="23.25">
      <c r="A31" s="460" t="s">
        <v>61</v>
      </c>
      <c r="B31" s="460"/>
      <c r="C31" s="460"/>
      <c r="D31" s="460"/>
      <c r="E31" s="460"/>
      <c r="N31" s="438"/>
      <c r="O31" s="438"/>
      <c r="P31" s="438"/>
      <c r="Q31" s="438"/>
      <c r="R31" s="438"/>
      <c r="S31" s="438"/>
      <c r="T31" s="438"/>
      <c r="U31" s="438" t="s">
        <v>62</v>
      </c>
      <c r="V31" s="438"/>
      <c r="W31" s="438"/>
      <c r="X31" s="438"/>
      <c r="Y31" s="438"/>
      <c r="Z31" s="438"/>
      <c r="AA31" s="438"/>
    </row>
    <row r="32" spans="1:5" ht="23.25">
      <c r="A32" s="460" t="s">
        <v>41</v>
      </c>
      <c r="B32" s="460"/>
      <c r="C32" s="460"/>
      <c r="D32" s="460"/>
      <c r="E32" s="460"/>
    </row>
    <row r="33" spans="1:27" ht="23.25">
      <c r="A33" s="461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</row>
    <row r="38" spans="6:13" ht="23.25">
      <c r="F38" s="80"/>
      <c r="G38" s="80"/>
      <c r="H38" s="80"/>
      <c r="I38" s="80"/>
      <c r="J38" s="80"/>
      <c r="K38" s="80"/>
      <c r="L38" s="80"/>
      <c r="M38" s="80"/>
    </row>
    <row r="39" spans="6:13" ht="23.25">
      <c r="F39" s="26"/>
      <c r="G39" s="26"/>
      <c r="H39" s="26"/>
      <c r="I39" s="26"/>
      <c r="J39" s="26"/>
      <c r="K39" s="26"/>
      <c r="L39" s="26"/>
      <c r="M39" s="26"/>
    </row>
    <row r="40" spans="6:13" ht="23.25">
      <c r="F40" s="26"/>
      <c r="G40" s="26"/>
      <c r="H40" s="26"/>
      <c r="I40" s="26"/>
      <c r="J40" s="26"/>
      <c r="K40" s="26"/>
      <c r="L40" s="26"/>
      <c r="M40" s="26"/>
    </row>
    <row r="41" spans="6:13" ht="23.25">
      <c r="F41" s="26"/>
      <c r="G41" s="26"/>
      <c r="H41" s="26"/>
      <c r="I41" s="26"/>
      <c r="J41" s="26"/>
      <c r="K41" s="26"/>
      <c r="L41" s="26"/>
      <c r="M41" s="26"/>
    </row>
    <row r="42" spans="6:13" ht="23.25">
      <c r="F42" s="26"/>
      <c r="G42" s="26"/>
      <c r="H42" s="26"/>
      <c r="I42" s="26"/>
      <c r="J42" s="26"/>
      <c r="K42" s="26"/>
      <c r="L42" s="26"/>
      <c r="M42" s="26"/>
    </row>
    <row r="43" spans="6:13" ht="23.25">
      <c r="F43" s="26"/>
      <c r="G43" s="26"/>
      <c r="H43" s="26"/>
      <c r="I43" s="26"/>
      <c r="J43" s="26"/>
      <c r="K43" s="26"/>
      <c r="L43" s="26"/>
      <c r="M43" s="26"/>
    </row>
    <row r="44" spans="6:13" ht="23.25">
      <c r="F44" s="26"/>
      <c r="G44" s="26"/>
      <c r="H44" s="26"/>
      <c r="I44" s="26"/>
      <c r="J44" s="26"/>
      <c r="K44" s="26"/>
      <c r="L44" s="26"/>
      <c r="M44" s="26"/>
    </row>
    <row r="45" spans="6:13" ht="23.25">
      <c r="F45" s="26"/>
      <c r="G45" s="26"/>
      <c r="H45" s="26"/>
      <c r="I45" s="26"/>
      <c r="J45" s="26"/>
      <c r="K45" s="26"/>
      <c r="L45" s="26"/>
      <c r="M45" s="26"/>
    </row>
    <row r="46" spans="6:13" ht="23.25">
      <c r="F46" s="26"/>
      <c r="G46" s="26"/>
      <c r="H46" s="26"/>
      <c r="I46" s="26"/>
      <c r="J46" s="26"/>
      <c r="K46" s="26"/>
      <c r="L46" s="26"/>
      <c r="M46" s="26"/>
    </row>
    <row r="47" spans="6:13" ht="23.25">
      <c r="F47" s="26"/>
      <c r="G47" s="26"/>
      <c r="H47" s="26"/>
      <c r="I47" s="26"/>
      <c r="J47" s="26"/>
      <c r="K47" s="26"/>
      <c r="L47" s="26"/>
      <c r="M47" s="26"/>
    </row>
    <row r="48" spans="6:13" ht="23.25">
      <c r="F48" s="26"/>
      <c r="G48" s="26"/>
      <c r="H48" s="26"/>
      <c r="I48" s="26"/>
      <c r="J48" s="26"/>
      <c r="K48" s="26"/>
      <c r="L48" s="26"/>
      <c r="M48" s="26"/>
    </row>
    <row r="49" spans="6:13" ht="23.25">
      <c r="F49" s="26"/>
      <c r="G49" s="26"/>
      <c r="H49" s="26"/>
      <c r="I49" s="26"/>
      <c r="J49" s="26"/>
      <c r="K49" s="26"/>
      <c r="L49" s="26"/>
      <c r="M49" s="26"/>
    </row>
    <row r="50" spans="6:13" ht="23.25">
      <c r="F50" s="26"/>
      <c r="G50" s="26"/>
      <c r="H50" s="26"/>
      <c r="I50" s="26"/>
      <c r="J50" s="26"/>
      <c r="K50" s="26"/>
      <c r="L50" s="26"/>
      <c r="M50" s="26"/>
    </row>
  </sheetData>
  <sheetProtection/>
  <mergeCells count="46">
    <mergeCell ref="A32:E32"/>
    <mergeCell ref="A33:AA33"/>
    <mergeCell ref="A19:AA19"/>
    <mergeCell ref="U20:AA20"/>
    <mergeCell ref="A31:E31"/>
    <mergeCell ref="U31:AA31"/>
    <mergeCell ref="A21:M21"/>
    <mergeCell ref="A22:AA22"/>
    <mergeCell ref="A30:E30"/>
    <mergeCell ref="U30:AA30"/>
    <mergeCell ref="A28:AA28"/>
    <mergeCell ref="C17:E17"/>
    <mergeCell ref="F17:G17"/>
    <mergeCell ref="K8:M8"/>
    <mergeCell ref="U18:AA18"/>
    <mergeCell ref="S8:T8"/>
    <mergeCell ref="N18:T18"/>
    <mergeCell ref="N20:T20"/>
    <mergeCell ref="A1:AA1"/>
    <mergeCell ref="J7:M7"/>
    <mergeCell ref="U6:AA6"/>
    <mergeCell ref="B7:B8"/>
    <mergeCell ref="C7:C8"/>
    <mergeCell ref="D7:D8"/>
    <mergeCell ref="E7:E8"/>
    <mergeCell ref="F7:G7"/>
    <mergeCell ref="U2:AA2"/>
    <mergeCell ref="H7:I7"/>
    <mergeCell ref="A4:AA4"/>
    <mergeCell ref="U5:AA5"/>
    <mergeCell ref="A6:A8"/>
    <mergeCell ref="B6:E6"/>
    <mergeCell ref="F6:M6"/>
    <mergeCell ref="Z8:AA8"/>
    <mergeCell ref="W7:X7"/>
    <mergeCell ref="U7:V7"/>
    <mergeCell ref="N30:T30"/>
    <mergeCell ref="N31:T31"/>
    <mergeCell ref="N2:T2"/>
    <mergeCell ref="N5:T5"/>
    <mergeCell ref="N6:T6"/>
    <mergeCell ref="N7:O7"/>
    <mergeCell ref="P7:Q7"/>
    <mergeCell ref="R7:T7"/>
    <mergeCell ref="A3:AA3"/>
    <mergeCell ref="Y7:AA7"/>
  </mergeCells>
  <printOptions/>
  <pageMargins left="0.75" right="0.75" top="1" bottom="1" header="0.5" footer="0.5"/>
  <pageSetup firstPageNumber="15" useFirstPageNumber="1" horizontalDpi="600" verticalDpi="600" orientation="landscape" paperSize="9" scale="65" r:id="rId1"/>
  <headerFooter alignWithMargins="0">
    <oddFooter>&amp;Cหน้า 5-&amp;P</oddFooter>
  </headerFooter>
  <rowBreaks count="1" manualBreakCount="1">
    <brk id="18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75" zoomScaleNormal="80" zoomScaleSheetLayoutView="75" zoomScalePageLayoutView="0" workbookViewId="0" topLeftCell="A61">
      <selection activeCell="I69" sqref="I69"/>
    </sheetView>
  </sheetViews>
  <sheetFormatPr defaultColWidth="9.140625" defaultRowHeight="21.75"/>
  <cols>
    <col min="1" max="1" width="31.57421875" style="0" customWidth="1"/>
    <col min="2" max="2" width="6.00390625" style="244" customWidth="1"/>
    <col min="3" max="3" width="6.57421875" style="244" customWidth="1"/>
    <col min="4" max="4" width="6.00390625" style="244" customWidth="1"/>
    <col min="5" max="5" width="36.140625" style="0" customWidth="1"/>
    <col min="7" max="7" width="11.00390625" style="0" customWidth="1"/>
    <col min="8" max="8" width="8.00390625" style="0" customWidth="1"/>
    <col min="9" max="9" width="10.28125" style="0" customWidth="1"/>
    <col min="10" max="10" width="3.00390625" style="0" customWidth="1"/>
    <col min="11" max="11" width="18.7109375" style="0" customWidth="1"/>
  </cols>
  <sheetData>
    <row r="1" spans="1:11" ht="26.25">
      <c r="A1" s="465" t="s">
        <v>160</v>
      </c>
      <c r="B1" s="465"/>
      <c r="C1" s="465"/>
      <c r="D1" s="465"/>
      <c r="E1" s="465"/>
      <c r="F1" s="465"/>
      <c r="G1" s="465"/>
      <c r="H1" s="466" t="s">
        <v>436</v>
      </c>
      <c r="I1" s="466"/>
      <c r="J1" s="466"/>
      <c r="K1" s="466"/>
    </row>
    <row r="2" spans="1:11" ht="23.25">
      <c r="A2" s="2"/>
      <c r="B2" s="80"/>
      <c r="C2" s="80"/>
      <c r="D2" s="80"/>
      <c r="E2" s="2"/>
      <c r="F2" s="2"/>
      <c r="G2" s="2"/>
      <c r="H2" s="2"/>
      <c r="I2" s="2"/>
      <c r="J2" s="2"/>
      <c r="K2" s="2"/>
    </row>
    <row r="3" spans="1:11" ht="26.25">
      <c r="A3" s="476" t="s">
        <v>252</v>
      </c>
      <c r="B3" s="477"/>
      <c r="C3" s="477"/>
      <c r="D3" s="477"/>
      <c r="E3" s="477"/>
      <c r="F3" s="477"/>
      <c r="G3" s="477"/>
      <c r="H3" s="477"/>
      <c r="I3" s="477"/>
      <c r="J3" s="477"/>
      <c r="K3" s="478"/>
    </row>
    <row r="4" spans="1:11" ht="26.25">
      <c r="A4" s="479" t="s">
        <v>332</v>
      </c>
      <c r="B4" s="480"/>
      <c r="C4" s="480"/>
      <c r="D4" s="480"/>
      <c r="E4" s="480"/>
      <c r="F4" s="480"/>
      <c r="G4" s="480"/>
      <c r="H4" s="480"/>
      <c r="I4" s="480"/>
      <c r="J4" s="480"/>
      <c r="K4" s="481"/>
    </row>
    <row r="5" spans="1:11" ht="23.25">
      <c r="A5" s="31" t="s">
        <v>161</v>
      </c>
      <c r="B5" s="81"/>
      <c r="C5" s="368" t="s">
        <v>162</v>
      </c>
      <c r="D5" s="368"/>
      <c r="E5" s="368"/>
      <c r="F5" s="368"/>
      <c r="G5" s="368"/>
      <c r="H5" s="368"/>
      <c r="I5" s="368"/>
      <c r="J5" s="368"/>
      <c r="K5" s="369"/>
    </row>
    <row r="6" spans="1:11" ht="23.25">
      <c r="A6" s="467" t="s">
        <v>23</v>
      </c>
      <c r="B6" s="469" t="s">
        <v>32</v>
      </c>
      <c r="C6" s="470"/>
      <c r="D6" s="471"/>
      <c r="E6" s="393" t="s">
        <v>33</v>
      </c>
      <c r="F6" s="473" t="s">
        <v>34</v>
      </c>
      <c r="G6" s="474"/>
      <c r="H6" s="473" t="s">
        <v>1</v>
      </c>
      <c r="I6" s="475"/>
      <c r="J6" s="474"/>
      <c r="K6" s="467" t="s">
        <v>8</v>
      </c>
    </row>
    <row r="7" spans="1:11" ht="23.25">
      <c r="A7" s="468"/>
      <c r="B7" s="70" t="s">
        <v>35</v>
      </c>
      <c r="C7" s="70" t="s">
        <v>36</v>
      </c>
      <c r="D7" s="70" t="s">
        <v>37</v>
      </c>
      <c r="E7" s="472"/>
      <c r="F7" s="71" t="s">
        <v>38</v>
      </c>
      <c r="G7" s="71" t="s">
        <v>39</v>
      </c>
      <c r="H7" s="71" t="s">
        <v>2</v>
      </c>
      <c r="I7" s="473" t="s">
        <v>40</v>
      </c>
      <c r="J7" s="474"/>
      <c r="K7" s="468"/>
    </row>
    <row r="8" spans="1:11" ht="21.75">
      <c r="A8" s="256" t="s">
        <v>7</v>
      </c>
      <c r="B8" s="258"/>
      <c r="C8" s="258"/>
      <c r="D8" s="258"/>
      <c r="E8" s="263"/>
      <c r="F8" s="258"/>
      <c r="G8" s="258">
        <v>2</v>
      </c>
      <c r="H8" s="258">
        <f>SUM(F8,G8)</f>
        <v>2</v>
      </c>
      <c r="I8" s="306">
        <f>H8/'[1]6.2นศ.ต่ออาจารย์'!$L$9</f>
        <v>0.07692307692307693</v>
      </c>
      <c r="J8" s="260" t="s">
        <v>28</v>
      </c>
      <c r="K8" s="261"/>
    </row>
    <row r="9" spans="1:11" ht="21.75">
      <c r="A9" s="246" t="s">
        <v>165</v>
      </c>
      <c r="B9" s="247"/>
      <c r="C9" s="247"/>
      <c r="D9" s="264" t="s">
        <v>330</v>
      </c>
      <c r="E9" s="265" t="s">
        <v>166</v>
      </c>
      <c r="F9" s="247"/>
      <c r="G9" s="247" t="s">
        <v>330</v>
      </c>
      <c r="H9" s="247"/>
      <c r="I9" s="307"/>
      <c r="J9" s="250"/>
      <c r="K9" s="251"/>
    </row>
    <row r="10" spans="1:11" ht="21.75">
      <c r="A10" s="245" t="s">
        <v>167</v>
      </c>
      <c r="B10" s="252"/>
      <c r="C10" s="252" t="s">
        <v>330</v>
      </c>
      <c r="D10" s="252"/>
      <c r="E10" s="266" t="s">
        <v>166</v>
      </c>
      <c r="F10" s="252"/>
      <c r="G10" s="252" t="s">
        <v>330</v>
      </c>
      <c r="H10" s="252"/>
      <c r="I10" s="308"/>
      <c r="J10" s="255"/>
      <c r="K10" s="237"/>
    </row>
    <row r="11" spans="1:11" ht="21.75">
      <c r="A11" s="256" t="s">
        <v>6</v>
      </c>
      <c r="B11" s="258"/>
      <c r="C11" s="258"/>
      <c r="D11" s="258"/>
      <c r="E11" s="263"/>
      <c r="F11" s="258">
        <v>2</v>
      </c>
      <c r="G11" s="258">
        <v>9</v>
      </c>
      <c r="H11" s="258">
        <f>SUM(F11,G11)</f>
        <v>11</v>
      </c>
      <c r="I11" s="306">
        <f>H11/'[1]6.2นศ.ต่ออาจารย์'!$L$10</f>
        <v>0.4074074074074074</v>
      </c>
      <c r="J11" s="260" t="s">
        <v>28</v>
      </c>
      <c r="K11" s="261"/>
    </row>
    <row r="12" spans="1:11" ht="21.75">
      <c r="A12" s="246" t="s">
        <v>168</v>
      </c>
      <c r="B12" s="247"/>
      <c r="C12" s="247"/>
      <c r="D12" s="247" t="s">
        <v>330</v>
      </c>
      <c r="E12" s="265" t="s">
        <v>174</v>
      </c>
      <c r="F12" s="247"/>
      <c r="G12" s="247" t="s">
        <v>330</v>
      </c>
      <c r="H12" s="247"/>
      <c r="I12" s="249"/>
      <c r="J12" s="250"/>
      <c r="K12" s="251"/>
    </row>
    <row r="13" spans="1:11" ht="21.75">
      <c r="A13" s="245" t="s">
        <v>169</v>
      </c>
      <c r="B13" s="252"/>
      <c r="C13" s="252"/>
      <c r="D13" s="252" t="s">
        <v>330</v>
      </c>
      <c r="E13" s="266" t="s">
        <v>174</v>
      </c>
      <c r="F13" s="252"/>
      <c r="G13" s="252" t="s">
        <v>330</v>
      </c>
      <c r="H13" s="252"/>
      <c r="I13" s="254"/>
      <c r="J13" s="255"/>
      <c r="K13" s="237"/>
    </row>
    <row r="14" spans="1:11" ht="21.75">
      <c r="A14" s="245" t="s">
        <v>170</v>
      </c>
      <c r="B14" s="252"/>
      <c r="C14" s="252"/>
      <c r="D14" s="252" t="s">
        <v>330</v>
      </c>
      <c r="E14" s="266" t="s">
        <v>174</v>
      </c>
      <c r="F14" s="252"/>
      <c r="G14" s="252" t="s">
        <v>330</v>
      </c>
      <c r="H14" s="252"/>
      <c r="I14" s="254"/>
      <c r="J14" s="255"/>
      <c r="K14" s="237"/>
    </row>
    <row r="15" spans="1:11" ht="21.75">
      <c r="A15" s="245" t="s">
        <v>171</v>
      </c>
      <c r="B15" s="252"/>
      <c r="C15" s="252"/>
      <c r="D15" s="252" t="s">
        <v>330</v>
      </c>
      <c r="E15" s="266" t="s">
        <v>174</v>
      </c>
      <c r="F15" s="252"/>
      <c r="G15" s="252" t="s">
        <v>330</v>
      </c>
      <c r="H15" s="252"/>
      <c r="I15" s="254"/>
      <c r="J15" s="255"/>
      <c r="K15" s="237"/>
    </row>
    <row r="16" spans="1:11" ht="21.75">
      <c r="A16" s="245" t="s">
        <v>172</v>
      </c>
      <c r="B16" s="252" t="s">
        <v>330</v>
      </c>
      <c r="C16" s="252"/>
      <c r="D16" s="252"/>
      <c r="E16" s="266" t="s">
        <v>174</v>
      </c>
      <c r="F16" s="252"/>
      <c r="G16" s="252" t="s">
        <v>330</v>
      </c>
      <c r="H16" s="252"/>
      <c r="I16" s="254"/>
      <c r="J16" s="255"/>
      <c r="K16" s="237"/>
    </row>
    <row r="17" spans="1:11" ht="21.75">
      <c r="A17" s="245" t="s">
        <v>173</v>
      </c>
      <c r="B17" s="252"/>
      <c r="C17" s="252" t="s">
        <v>330</v>
      </c>
      <c r="D17" s="252"/>
      <c r="E17" s="266" t="s">
        <v>174</v>
      </c>
      <c r="F17" s="252"/>
      <c r="G17" s="252" t="s">
        <v>330</v>
      </c>
      <c r="H17" s="252"/>
      <c r="I17" s="254"/>
      <c r="J17" s="255"/>
      <c r="K17" s="237"/>
    </row>
    <row r="18" spans="1:11" ht="21.75">
      <c r="A18" s="245" t="s">
        <v>307</v>
      </c>
      <c r="B18" s="252" t="s">
        <v>330</v>
      </c>
      <c r="C18" s="252"/>
      <c r="D18" s="252"/>
      <c r="E18" s="266" t="s">
        <v>174</v>
      </c>
      <c r="F18" s="252"/>
      <c r="G18" s="252" t="s">
        <v>330</v>
      </c>
      <c r="H18" s="252"/>
      <c r="I18" s="254"/>
      <c r="J18" s="255"/>
      <c r="K18" s="237"/>
    </row>
    <row r="19" spans="1:11" ht="21.75">
      <c r="A19" s="245" t="s">
        <v>175</v>
      </c>
      <c r="B19" s="252"/>
      <c r="C19" s="267" t="s">
        <v>330</v>
      </c>
      <c r="D19" s="252"/>
      <c r="E19" s="266" t="s">
        <v>174</v>
      </c>
      <c r="F19" s="252"/>
      <c r="G19" s="252" t="s">
        <v>330</v>
      </c>
      <c r="H19" s="252"/>
      <c r="I19" s="254"/>
      <c r="J19" s="255"/>
      <c r="K19" s="237"/>
    </row>
    <row r="20" spans="1:11" ht="21.75">
      <c r="A20" s="245" t="s">
        <v>176</v>
      </c>
      <c r="B20" s="252"/>
      <c r="C20" s="252"/>
      <c r="D20" s="252" t="s">
        <v>330</v>
      </c>
      <c r="E20" s="266" t="s">
        <v>174</v>
      </c>
      <c r="F20" s="252"/>
      <c r="G20" s="252" t="s">
        <v>330</v>
      </c>
      <c r="H20" s="252"/>
      <c r="I20" s="254"/>
      <c r="J20" s="255"/>
      <c r="K20" s="237"/>
    </row>
    <row r="21" spans="1:11" ht="26.25">
      <c r="A21" s="465" t="s">
        <v>160</v>
      </c>
      <c r="B21" s="465"/>
      <c r="C21" s="465"/>
      <c r="D21" s="465"/>
      <c r="E21" s="465"/>
      <c r="F21" s="465"/>
      <c r="G21" s="465"/>
      <c r="H21" s="466" t="s">
        <v>437</v>
      </c>
      <c r="I21" s="466"/>
      <c r="J21" s="466"/>
      <c r="K21" s="466"/>
    </row>
    <row r="22" spans="1:11" ht="23.25">
      <c r="A22" s="2"/>
      <c r="B22" s="80"/>
      <c r="C22" s="80"/>
      <c r="D22" s="80"/>
      <c r="E22" s="2"/>
      <c r="F22" s="2"/>
      <c r="G22" s="2"/>
      <c r="H22" s="2"/>
      <c r="I22" s="2"/>
      <c r="J22" s="2"/>
      <c r="K22" s="2"/>
    </row>
    <row r="23" spans="1:11" ht="23.25">
      <c r="A23" s="467" t="s">
        <v>23</v>
      </c>
      <c r="B23" s="469" t="s">
        <v>32</v>
      </c>
      <c r="C23" s="470"/>
      <c r="D23" s="471"/>
      <c r="E23" s="393" t="s">
        <v>33</v>
      </c>
      <c r="F23" s="473" t="s">
        <v>34</v>
      </c>
      <c r="G23" s="474"/>
      <c r="H23" s="473" t="s">
        <v>1</v>
      </c>
      <c r="I23" s="475"/>
      <c r="J23" s="474"/>
      <c r="K23" s="467" t="s">
        <v>8</v>
      </c>
    </row>
    <row r="24" spans="1:11" ht="23.25">
      <c r="A24" s="468"/>
      <c r="B24" s="70" t="s">
        <v>35</v>
      </c>
      <c r="C24" s="70" t="s">
        <v>36</v>
      </c>
      <c r="D24" s="70" t="s">
        <v>37</v>
      </c>
      <c r="E24" s="472"/>
      <c r="F24" s="71" t="s">
        <v>38</v>
      </c>
      <c r="G24" s="71" t="s">
        <v>39</v>
      </c>
      <c r="H24" s="71" t="s">
        <v>2</v>
      </c>
      <c r="I24" s="473" t="s">
        <v>40</v>
      </c>
      <c r="J24" s="474"/>
      <c r="K24" s="468"/>
    </row>
    <row r="25" spans="1:11" ht="63">
      <c r="A25" s="245" t="s">
        <v>209</v>
      </c>
      <c r="B25" s="252"/>
      <c r="C25" s="252"/>
      <c r="D25" s="252" t="s">
        <v>330</v>
      </c>
      <c r="E25" s="253" t="s">
        <v>276</v>
      </c>
      <c r="F25" s="252" t="s">
        <v>330</v>
      </c>
      <c r="G25" s="252"/>
      <c r="H25" s="252"/>
      <c r="I25" s="254"/>
      <c r="J25" s="255"/>
      <c r="K25" s="237"/>
    </row>
    <row r="26" spans="1:11" ht="42">
      <c r="A26" s="245" t="s">
        <v>213</v>
      </c>
      <c r="B26" s="252"/>
      <c r="C26" s="252"/>
      <c r="D26" s="252" t="s">
        <v>330</v>
      </c>
      <c r="E26" s="253" t="s">
        <v>277</v>
      </c>
      <c r="F26" s="252" t="s">
        <v>330</v>
      </c>
      <c r="G26" s="252"/>
      <c r="H26" s="252"/>
      <c r="I26" s="254"/>
      <c r="J26" s="255"/>
      <c r="K26" s="237"/>
    </row>
    <row r="27" spans="1:11" ht="21.75">
      <c r="A27" s="256" t="s">
        <v>5</v>
      </c>
      <c r="B27" s="258"/>
      <c r="C27" s="258"/>
      <c r="D27" s="258"/>
      <c r="E27" s="257"/>
      <c r="F27" s="258">
        <v>4</v>
      </c>
      <c r="G27" s="258">
        <v>1</v>
      </c>
      <c r="H27" s="258">
        <f>SUM(F27,G27)</f>
        <v>5</v>
      </c>
      <c r="I27" s="306">
        <f>H27/'[1]6.2นศ.ต่ออาจารย์'!$L$11</f>
        <v>0.22727272727272727</v>
      </c>
      <c r="J27" s="260" t="s">
        <v>28</v>
      </c>
      <c r="K27" s="261"/>
    </row>
    <row r="28" spans="1:11" ht="42">
      <c r="A28" s="246" t="s">
        <v>177</v>
      </c>
      <c r="B28" s="247"/>
      <c r="C28" s="247" t="s">
        <v>330</v>
      </c>
      <c r="D28" s="247"/>
      <c r="E28" s="248" t="s">
        <v>278</v>
      </c>
      <c r="F28" s="247"/>
      <c r="G28" s="247" t="s">
        <v>330</v>
      </c>
      <c r="H28" s="247"/>
      <c r="I28" s="249"/>
      <c r="J28" s="250"/>
      <c r="K28" s="251"/>
    </row>
    <row r="29" spans="1:11" ht="42">
      <c r="A29" s="245" t="s">
        <v>210</v>
      </c>
      <c r="B29" s="252"/>
      <c r="C29" s="252"/>
      <c r="D29" s="252" t="s">
        <v>330</v>
      </c>
      <c r="E29" s="253" t="s">
        <v>279</v>
      </c>
      <c r="F29" s="252" t="s">
        <v>330</v>
      </c>
      <c r="G29" s="252"/>
      <c r="H29" s="252"/>
      <c r="I29" s="254"/>
      <c r="J29" s="255"/>
      <c r="K29" s="237" t="s">
        <v>253</v>
      </c>
    </row>
    <row r="30" spans="1:11" ht="63">
      <c r="A30" s="245" t="s">
        <v>208</v>
      </c>
      <c r="B30" s="252"/>
      <c r="C30" s="252"/>
      <c r="D30" s="252" t="s">
        <v>330</v>
      </c>
      <c r="E30" s="253" t="s">
        <v>280</v>
      </c>
      <c r="F30" s="252" t="s">
        <v>330</v>
      </c>
      <c r="G30" s="252"/>
      <c r="H30" s="252"/>
      <c r="I30" s="254"/>
      <c r="J30" s="255"/>
      <c r="K30" s="237" t="s">
        <v>256</v>
      </c>
    </row>
    <row r="31" spans="1:11" ht="42">
      <c r="A31" s="245" t="s">
        <v>257</v>
      </c>
      <c r="B31" s="252"/>
      <c r="C31" s="252"/>
      <c r="D31" s="252" t="s">
        <v>330</v>
      </c>
      <c r="E31" s="253" t="s">
        <v>281</v>
      </c>
      <c r="F31" s="252" t="s">
        <v>330</v>
      </c>
      <c r="G31" s="252"/>
      <c r="H31" s="252"/>
      <c r="I31" s="254"/>
      <c r="J31" s="255"/>
      <c r="K31" s="237" t="s">
        <v>258</v>
      </c>
    </row>
    <row r="32" spans="1:11" ht="63">
      <c r="A32" s="245" t="s">
        <v>259</v>
      </c>
      <c r="B32" s="252"/>
      <c r="C32" s="252"/>
      <c r="D32" s="252" t="s">
        <v>330</v>
      </c>
      <c r="E32" s="253" t="s">
        <v>282</v>
      </c>
      <c r="F32" s="252" t="s">
        <v>330</v>
      </c>
      <c r="G32" s="252"/>
      <c r="H32" s="252"/>
      <c r="I32" s="254"/>
      <c r="J32" s="255"/>
      <c r="K32" s="237" t="s">
        <v>260</v>
      </c>
    </row>
    <row r="33" spans="1:11" ht="26.25">
      <c r="A33" s="465" t="s">
        <v>160</v>
      </c>
      <c r="B33" s="465"/>
      <c r="C33" s="465"/>
      <c r="D33" s="465"/>
      <c r="E33" s="465"/>
      <c r="F33" s="465"/>
      <c r="G33" s="465"/>
      <c r="H33" s="466" t="s">
        <v>438</v>
      </c>
      <c r="I33" s="466"/>
      <c r="J33" s="466"/>
      <c r="K33" s="466"/>
    </row>
    <row r="34" spans="1:11" ht="23.25">
      <c r="A34" s="2"/>
      <c r="B34" s="80"/>
      <c r="C34" s="80"/>
      <c r="D34" s="80"/>
      <c r="E34" s="2"/>
      <c r="F34" s="2"/>
      <c r="G34" s="2"/>
      <c r="H34" s="2"/>
      <c r="I34" s="2"/>
      <c r="J34" s="2"/>
      <c r="K34" s="2"/>
    </row>
    <row r="35" spans="1:11" ht="23.25">
      <c r="A35" s="467" t="s">
        <v>23</v>
      </c>
      <c r="B35" s="469" t="s">
        <v>32</v>
      </c>
      <c r="C35" s="470"/>
      <c r="D35" s="471"/>
      <c r="E35" s="393" t="s">
        <v>33</v>
      </c>
      <c r="F35" s="473" t="s">
        <v>34</v>
      </c>
      <c r="G35" s="474"/>
      <c r="H35" s="473" t="s">
        <v>1</v>
      </c>
      <c r="I35" s="475"/>
      <c r="J35" s="474"/>
      <c r="K35" s="467" t="s">
        <v>8</v>
      </c>
    </row>
    <row r="36" spans="1:11" ht="23.25">
      <c r="A36" s="468"/>
      <c r="B36" s="70" t="s">
        <v>35</v>
      </c>
      <c r="C36" s="70" t="s">
        <v>36</v>
      </c>
      <c r="D36" s="70" t="s">
        <v>37</v>
      </c>
      <c r="E36" s="472"/>
      <c r="F36" s="71" t="s">
        <v>38</v>
      </c>
      <c r="G36" s="71" t="s">
        <v>39</v>
      </c>
      <c r="H36" s="71" t="s">
        <v>2</v>
      </c>
      <c r="I36" s="473" t="s">
        <v>40</v>
      </c>
      <c r="J36" s="474"/>
      <c r="K36" s="468"/>
    </row>
    <row r="37" spans="1:11" s="221" customFormat="1" ht="21.75">
      <c r="A37" s="256" t="s">
        <v>12</v>
      </c>
      <c r="B37" s="258"/>
      <c r="C37" s="258"/>
      <c r="D37" s="258"/>
      <c r="E37" s="257"/>
      <c r="F37" s="258">
        <v>1</v>
      </c>
      <c r="G37" s="258">
        <v>2</v>
      </c>
      <c r="H37" s="258">
        <f>SUM(F37,G37)</f>
        <v>3</v>
      </c>
      <c r="I37" s="306">
        <f>H37/'[1]6.2นศ.ต่ออาจารย์'!$L$12</f>
        <v>0.13043478260869565</v>
      </c>
      <c r="J37" s="260" t="s">
        <v>28</v>
      </c>
      <c r="K37" s="261"/>
    </row>
    <row r="38" spans="1:11" ht="70.5" customHeight="1">
      <c r="A38" s="246" t="s">
        <v>183</v>
      </c>
      <c r="B38" s="247"/>
      <c r="C38" s="247"/>
      <c r="D38" s="247" t="s">
        <v>330</v>
      </c>
      <c r="E38" s="248" t="s">
        <v>285</v>
      </c>
      <c r="F38" s="247"/>
      <c r="G38" s="247" t="s">
        <v>330</v>
      </c>
      <c r="H38" s="247"/>
      <c r="I38" s="307"/>
      <c r="J38" s="250"/>
      <c r="K38" s="251"/>
    </row>
    <row r="39" spans="1:11" ht="63">
      <c r="A39" s="245" t="s">
        <v>184</v>
      </c>
      <c r="B39" s="252"/>
      <c r="C39" s="252"/>
      <c r="D39" s="252" t="s">
        <v>330</v>
      </c>
      <c r="E39" s="253" t="s">
        <v>285</v>
      </c>
      <c r="F39" s="252"/>
      <c r="G39" s="252" t="s">
        <v>330</v>
      </c>
      <c r="H39" s="252"/>
      <c r="I39" s="308"/>
      <c r="J39" s="255"/>
      <c r="K39" s="237"/>
    </row>
    <row r="40" spans="1:11" ht="42">
      <c r="A40" s="245" t="s">
        <v>184</v>
      </c>
      <c r="B40" s="252"/>
      <c r="C40" s="252"/>
      <c r="D40" s="252" t="s">
        <v>330</v>
      </c>
      <c r="E40" s="253" t="s">
        <v>286</v>
      </c>
      <c r="F40" s="252"/>
      <c r="G40" s="252" t="s">
        <v>330</v>
      </c>
      <c r="H40" s="252"/>
      <c r="I40" s="308"/>
      <c r="J40" s="255"/>
      <c r="K40" s="237"/>
    </row>
    <row r="41" spans="1:11" ht="42">
      <c r="A41" s="245" t="s">
        <v>183</v>
      </c>
      <c r="B41" s="252"/>
      <c r="C41" s="252"/>
      <c r="D41" s="252" t="s">
        <v>330</v>
      </c>
      <c r="E41" s="253" t="s">
        <v>287</v>
      </c>
      <c r="F41" s="252" t="s">
        <v>330</v>
      </c>
      <c r="G41" s="252"/>
      <c r="H41" s="252"/>
      <c r="I41" s="308"/>
      <c r="J41" s="255"/>
      <c r="K41" s="237"/>
    </row>
    <row r="42" spans="1:11" ht="21.75">
      <c r="A42" s="256" t="s">
        <v>4</v>
      </c>
      <c r="B42" s="258"/>
      <c r="C42" s="258"/>
      <c r="D42" s="258">
        <v>5</v>
      </c>
      <c r="E42" s="257"/>
      <c r="F42" s="258"/>
      <c r="G42" s="258">
        <v>4</v>
      </c>
      <c r="H42" s="258">
        <f>SUM(F42,G42)</f>
        <v>4</v>
      </c>
      <c r="I42" s="306">
        <f>H42/'[1]6.2นศ.ต่ออาจารย์'!$L$13</f>
        <v>0.26666666666666666</v>
      </c>
      <c r="J42" s="260" t="s">
        <v>28</v>
      </c>
      <c r="K42" s="261"/>
    </row>
    <row r="43" spans="1:11" ht="42">
      <c r="A43" s="246" t="s">
        <v>178</v>
      </c>
      <c r="B43" s="247"/>
      <c r="C43" s="247"/>
      <c r="D43" s="247" t="s">
        <v>330</v>
      </c>
      <c r="E43" s="248" t="s">
        <v>283</v>
      </c>
      <c r="F43" s="247"/>
      <c r="G43" s="247" t="s">
        <v>330</v>
      </c>
      <c r="H43" s="247"/>
      <c r="I43" s="249"/>
      <c r="J43" s="250"/>
      <c r="K43" s="251"/>
    </row>
    <row r="44" spans="1:11" ht="21.75">
      <c r="A44" s="245" t="s">
        <v>178</v>
      </c>
      <c r="B44" s="252"/>
      <c r="C44" s="252"/>
      <c r="D44" s="252" t="s">
        <v>330</v>
      </c>
      <c r="E44" s="245" t="s">
        <v>182</v>
      </c>
      <c r="F44" s="252"/>
      <c r="G44" s="252" t="s">
        <v>330</v>
      </c>
      <c r="H44" s="252"/>
      <c r="I44" s="254"/>
      <c r="J44" s="255"/>
      <c r="K44" s="237"/>
    </row>
    <row r="45" spans="1:11" ht="42">
      <c r="A45" s="245" t="s">
        <v>179</v>
      </c>
      <c r="B45" s="252"/>
      <c r="C45" s="252"/>
      <c r="D45" s="252" t="s">
        <v>330</v>
      </c>
      <c r="E45" s="253" t="s">
        <v>283</v>
      </c>
      <c r="F45" s="252"/>
      <c r="G45" s="252" t="s">
        <v>330</v>
      </c>
      <c r="H45" s="252"/>
      <c r="I45" s="254"/>
      <c r="J45" s="255"/>
      <c r="K45" s="237"/>
    </row>
    <row r="46" spans="1:11" ht="26.25">
      <c r="A46" s="465" t="s">
        <v>160</v>
      </c>
      <c r="B46" s="465"/>
      <c r="C46" s="465"/>
      <c r="D46" s="465"/>
      <c r="E46" s="465"/>
      <c r="F46" s="465"/>
      <c r="G46" s="465"/>
      <c r="H46" s="466" t="s">
        <v>439</v>
      </c>
      <c r="I46" s="466"/>
      <c r="J46" s="466"/>
      <c r="K46" s="466"/>
    </row>
    <row r="47" spans="1:11" ht="23.25">
      <c r="A47" s="2"/>
      <c r="B47" s="80"/>
      <c r="C47" s="80"/>
      <c r="D47" s="80"/>
      <c r="E47" s="2"/>
      <c r="F47" s="2"/>
      <c r="G47" s="2"/>
      <c r="H47" s="2"/>
      <c r="I47" s="2"/>
      <c r="J47" s="2"/>
      <c r="K47" s="2"/>
    </row>
    <row r="48" spans="1:11" ht="23.25">
      <c r="A48" s="467" t="s">
        <v>23</v>
      </c>
      <c r="B48" s="469" t="s">
        <v>32</v>
      </c>
      <c r="C48" s="470"/>
      <c r="D48" s="471"/>
      <c r="E48" s="393" t="s">
        <v>33</v>
      </c>
      <c r="F48" s="473" t="s">
        <v>34</v>
      </c>
      <c r="G48" s="474"/>
      <c r="H48" s="473" t="s">
        <v>1</v>
      </c>
      <c r="I48" s="475"/>
      <c r="J48" s="474"/>
      <c r="K48" s="467" t="s">
        <v>8</v>
      </c>
    </row>
    <row r="49" spans="1:11" ht="23.25">
      <c r="A49" s="468"/>
      <c r="B49" s="70" t="s">
        <v>35</v>
      </c>
      <c r="C49" s="70" t="s">
        <v>36</v>
      </c>
      <c r="D49" s="70" t="s">
        <v>37</v>
      </c>
      <c r="E49" s="472"/>
      <c r="F49" s="71" t="s">
        <v>38</v>
      </c>
      <c r="G49" s="71" t="s">
        <v>39</v>
      </c>
      <c r="H49" s="71" t="s">
        <v>2</v>
      </c>
      <c r="I49" s="473" t="s">
        <v>40</v>
      </c>
      <c r="J49" s="474"/>
      <c r="K49" s="468"/>
    </row>
    <row r="50" spans="1:11" ht="42">
      <c r="A50" s="245" t="s">
        <v>180</v>
      </c>
      <c r="B50" s="252"/>
      <c r="C50" s="252"/>
      <c r="D50" s="252" t="s">
        <v>330</v>
      </c>
      <c r="E50" s="253" t="s">
        <v>284</v>
      </c>
      <c r="F50" s="252"/>
      <c r="G50" s="252" t="s">
        <v>330</v>
      </c>
      <c r="H50" s="252"/>
      <c r="I50" s="254"/>
      <c r="J50" s="255"/>
      <c r="K50" s="237"/>
    </row>
    <row r="51" spans="1:11" ht="42">
      <c r="A51" s="245" t="s">
        <v>181</v>
      </c>
      <c r="B51" s="252"/>
      <c r="C51" s="252"/>
      <c r="D51" s="252" t="s">
        <v>330</v>
      </c>
      <c r="E51" s="253" t="s">
        <v>284</v>
      </c>
      <c r="F51" s="252"/>
      <c r="G51" s="252" t="s">
        <v>330</v>
      </c>
      <c r="H51" s="252"/>
      <c r="I51" s="254"/>
      <c r="J51" s="255"/>
      <c r="K51" s="237"/>
    </row>
    <row r="52" spans="1:11" ht="21.75">
      <c r="A52" s="256" t="s">
        <v>3</v>
      </c>
      <c r="B52" s="258"/>
      <c r="C52" s="258"/>
      <c r="D52" s="258"/>
      <c r="E52" s="257"/>
      <c r="F52" s="258"/>
      <c r="G52" s="258">
        <v>1</v>
      </c>
      <c r="H52" s="258">
        <f>SUM(F52,G52)</f>
        <v>1</v>
      </c>
      <c r="I52" s="306">
        <f>H52/'[1]6.2นศ.ต่ออาจารย์'!$L$14</f>
        <v>0.1</v>
      </c>
      <c r="J52" s="260" t="s">
        <v>28</v>
      </c>
      <c r="K52" s="261"/>
    </row>
    <row r="53" spans="1:11" ht="42">
      <c r="A53" s="246" t="s">
        <v>185</v>
      </c>
      <c r="B53" s="247"/>
      <c r="C53" s="247"/>
      <c r="D53" s="247" t="s">
        <v>330</v>
      </c>
      <c r="E53" s="248" t="s">
        <v>275</v>
      </c>
      <c r="F53" s="247"/>
      <c r="G53" s="247" t="s">
        <v>330</v>
      </c>
      <c r="H53" s="247"/>
      <c r="I53" s="307"/>
      <c r="J53" s="250"/>
      <c r="K53" s="251"/>
    </row>
    <row r="54" spans="1:11" ht="21.75">
      <c r="A54" s="256" t="s">
        <v>151</v>
      </c>
      <c r="B54" s="258"/>
      <c r="C54" s="258"/>
      <c r="D54" s="258"/>
      <c r="E54" s="257"/>
      <c r="F54" s="258">
        <v>2</v>
      </c>
      <c r="G54" s="258">
        <v>6</v>
      </c>
      <c r="H54" s="258">
        <f>SUM(F54,G54)</f>
        <v>8</v>
      </c>
      <c r="I54" s="306">
        <f>H54/'[1]6.2นศ.ต่ออาจารย์'!$L$15</f>
        <v>0.2962962962962963</v>
      </c>
      <c r="J54" s="260" t="s">
        <v>28</v>
      </c>
      <c r="K54" s="261"/>
    </row>
    <row r="55" spans="1:11" ht="21.75">
      <c r="A55" s="246" t="s">
        <v>187</v>
      </c>
      <c r="B55" s="247"/>
      <c r="C55" s="247" t="s">
        <v>330</v>
      </c>
      <c r="D55" s="247"/>
      <c r="E55" s="246" t="s">
        <v>186</v>
      </c>
      <c r="F55" s="247"/>
      <c r="G55" s="247" t="s">
        <v>330</v>
      </c>
      <c r="H55" s="247"/>
      <c r="I55" s="249"/>
      <c r="J55" s="250"/>
      <c r="K55" s="251"/>
    </row>
    <row r="56" spans="1:11" ht="21.75">
      <c r="A56" s="245" t="s">
        <v>187</v>
      </c>
      <c r="B56" s="252"/>
      <c r="C56" s="252" t="s">
        <v>330</v>
      </c>
      <c r="D56" s="252"/>
      <c r="E56" s="245" t="s">
        <v>190</v>
      </c>
      <c r="F56" s="252"/>
      <c r="G56" s="252" t="s">
        <v>330</v>
      </c>
      <c r="H56" s="252"/>
      <c r="I56" s="254"/>
      <c r="J56" s="255"/>
      <c r="K56" s="237"/>
    </row>
    <row r="57" spans="1:11" ht="21.75">
      <c r="A57" s="245" t="s">
        <v>188</v>
      </c>
      <c r="B57" s="252"/>
      <c r="C57" s="252"/>
      <c r="D57" s="252" t="s">
        <v>330</v>
      </c>
      <c r="E57" s="245" t="s">
        <v>186</v>
      </c>
      <c r="F57" s="252"/>
      <c r="G57" s="252" t="s">
        <v>330</v>
      </c>
      <c r="H57" s="252"/>
      <c r="I57" s="254"/>
      <c r="J57" s="255"/>
      <c r="K57" s="237"/>
    </row>
    <row r="58" spans="1:11" ht="21.75">
      <c r="A58" s="245" t="s">
        <v>189</v>
      </c>
      <c r="B58" s="252"/>
      <c r="C58" s="252"/>
      <c r="D58" s="252" t="s">
        <v>330</v>
      </c>
      <c r="E58" s="245" t="s">
        <v>190</v>
      </c>
      <c r="F58" s="252"/>
      <c r="G58" s="252" t="s">
        <v>330</v>
      </c>
      <c r="H58" s="252"/>
      <c r="I58" s="254"/>
      <c r="J58" s="255"/>
      <c r="K58" s="237"/>
    </row>
    <row r="59" spans="1:11" ht="21.75">
      <c r="A59" s="245" t="s">
        <v>191</v>
      </c>
      <c r="B59" s="252"/>
      <c r="C59" s="252"/>
      <c r="D59" s="252" t="s">
        <v>330</v>
      </c>
      <c r="E59" s="245" t="s">
        <v>190</v>
      </c>
      <c r="F59" s="252"/>
      <c r="G59" s="252" t="s">
        <v>330</v>
      </c>
      <c r="H59" s="252"/>
      <c r="I59" s="254"/>
      <c r="J59" s="255"/>
      <c r="K59" s="237"/>
    </row>
    <row r="60" spans="1:11" ht="21.75">
      <c r="A60" s="245" t="s">
        <v>192</v>
      </c>
      <c r="B60" s="252"/>
      <c r="C60" s="252" t="s">
        <v>330</v>
      </c>
      <c r="D60" s="252"/>
      <c r="E60" s="245" t="s">
        <v>190</v>
      </c>
      <c r="F60" s="252"/>
      <c r="G60" s="252" t="s">
        <v>330</v>
      </c>
      <c r="H60" s="252"/>
      <c r="I60" s="254"/>
      <c r="J60" s="255"/>
      <c r="K60" s="237"/>
    </row>
    <row r="61" spans="1:11" ht="21.75">
      <c r="A61" s="245" t="s">
        <v>193</v>
      </c>
      <c r="B61" s="252"/>
      <c r="C61" s="252" t="s">
        <v>330</v>
      </c>
      <c r="D61" s="252"/>
      <c r="E61" s="245" t="s">
        <v>190</v>
      </c>
      <c r="F61" s="252"/>
      <c r="G61" s="252" t="s">
        <v>330</v>
      </c>
      <c r="H61" s="252"/>
      <c r="I61" s="254"/>
      <c r="J61" s="255"/>
      <c r="K61" s="237"/>
    </row>
    <row r="62" spans="1:11" ht="42">
      <c r="A62" s="245" t="s">
        <v>211</v>
      </c>
      <c r="B62" s="252"/>
      <c r="C62" s="252"/>
      <c r="D62" s="252" t="s">
        <v>330</v>
      </c>
      <c r="E62" s="253" t="s">
        <v>274</v>
      </c>
      <c r="F62" s="252" t="s">
        <v>330</v>
      </c>
      <c r="G62" s="252"/>
      <c r="H62" s="252"/>
      <c r="I62" s="254"/>
      <c r="J62" s="255"/>
      <c r="K62" s="237" t="s">
        <v>254</v>
      </c>
    </row>
    <row r="63" spans="1:11" ht="42">
      <c r="A63" s="245" t="s">
        <v>211</v>
      </c>
      <c r="B63" s="252"/>
      <c r="C63" s="252"/>
      <c r="D63" s="252" t="s">
        <v>330</v>
      </c>
      <c r="E63" s="253" t="s">
        <v>212</v>
      </c>
      <c r="F63" s="252" t="s">
        <v>330</v>
      </c>
      <c r="G63" s="252"/>
      <c r="H63" s="252"/>
      <c r="I63" s="254"/>
      <c r="J63" s="255"/>
      <c r="K63" s="237" t="s">
        <v>255</v>
      </c>
    </row>
    <row r="64" spans="1:11" ht="26.25">
      <c r="A64" s="465" t="s">
        <v>160</v>
      </c>
      <c r="B64" s="465"/>
      <c r="C64" s="465"/>
      <c r="D64" s="465"/>
      <c r="E64" s="465"/>
      <c r="F64" s="465"/>
      <c r="G64" s="465"/>
      <c r="H64" s="466" t="s">
        <v>440</v>
      </c>
      <c r="I64" s="466"/>
      <c r="J64" s="466"/>
      <c r="K64" s="466"/>
    </row>
    <row r="65" spans="1:11" ht="23.25">
      <c r="A65" s="2"/>
      <c r="B65" s="80"/>
      <c r="C65" s="80"/>
      <c r="D65" s="80"/>
      <c r="E65" s="2"/>
      <c r="F65" s="2"/>
      <c r="G65" s="2"/>
      <c r="H65" s="2"/>
      <c r="I65" s="2"/>
      <c r="J65" s="2"/>
      <c r="K65" s="2"/>
    </row>
    <row r="66" spans="1:11" ht="23.25">
      <c r="A66" s="467" t="s">
        <v>23</v>
      </c>
      <c r="B66" s="469" t="s">
        <v>32</v>
      </c>
      <c r="C66" s="470"/>
      <c r="D66" s="471"/>
      <c r="E66" s="393" t="s">
        <v>33</v>
      </c>
      <c r="F66" s="473" t="s">
        <v>34</v>
      </c>
      <c r="G66" s="474"/>
      <c r="H66" s="473" t="s">
        <v>1</v>
      </c>
      <c r="I66" s="475"/>
      <c r="J66" s="474"/>
      <c r="K66" s="467" t="s">
        <v>8</v>
      </c>
    </row>
    <row r="67" spans="1:11" ht="23.25">
      <c r="A67" s="468"/>
      <c r="B67" s="70" t="s">
        <v>35</v>
      </c>
      <c r="C67" s="70" t="s">
        <v>36</v>
      </c>
      <c r="D67" s="70" t="s">
        <v>37</v>
      </c>
      <c r="E67" s="472"/>
      <c r="F67" s="71" t="s">
        <v>38</v>
      </c>
      <c r="G67" s="71" t="s">
        <v>39</v>
      </c>
      <c r="H67" s="71" t="s">
        <v>2</v>
      </c>
      <c r="I67" s="473" t="s">
        <v>40</v>
      </c>
      <c r="J67" s="474"/>
      <c r="K67" s="468"/>
    </row>
    <row r="68" spans="1:11" ht="21.75">
      <c r="A68" s="245" t="s">
        <v>193</v>
      </c>
      <c r="B68" s="252"/>
      <c r="C68" s="252" t="s">
        <v>330</v>
      </c>
      <c r="D68" s="252"/>
      <c r="E68" s="245" t="s">
        <v>261</v>
      </c>
      <c r="F68" s="252" t="s">
        <v>330</v>
      </c>
      <c r="G68" s="252"/>
      <c r="H68" s="252"/>
      <c r="I68" s="254"/>
      <c r="J68" s="255"/>
      <c r="K68" s="237" t="s">
        <v>262</v>
      </c>
    </row>
    <row r="69" spans="1:11" ht="23.25">
      <c r="A69" s="72" t="s">
        <v>1</v>
      </c>
      <c r="B69" s="268"/>
      <c r="C69" s="268"/>
      <c r="D69" s="268"/>
      <c r="E69" s="74"/>
      <c r="F69" s="75">
        <f>SUM(F8:F68)</f>
        <v>9</v>
      </c>
      <c r="G69" s="75">
        <f>SUM(G8:G68)</f>
        <v>25</v>
      </c>
      <c r="H69" s="75">
        <f>SUM(H8:H68)</f>
        <v>34</v>
      </c>
      <c r="I69" s="76">
        <f>H69/'[1]6.2นศ.ต่ออาจารย์'!$L$16</f>
        <v>0.22666666666666666</v>
      </c>
      <c r="J69" s="74" t="s">
        <v>28</v>
      </c>
      <c r="K69" s="75"/>
    </row>
    <row r="70" spans="1:11" ht="23.25">
      <c r="A70" s="28" t="s">
        <v>163</v>
      </c>
      <c r="B70" s="81"/>
      <c r="C70" s="81"/>
      <c r="D70" s="81"/>
      <c r="E70" s="69"/>
      <c r="F70" s="32"/>
      <c r="G70" s="32"/>
      <c r="H70" s="32"/>
      <c r="I70" s="368" t="s">
        <v>164</v>
      </c>
      <c r="J70" s="368"/>
      <c r="K70" s="369"/>
    </row>
    <row r="71" spans="1:11" ht="23.25">
      <c r="A71" s="482" t="s">
        <v>148</v>
      </c>
      <c r="B71" s="482"/>
      <c r="C71" s="482"/>
      <c r="D71" s="269"/>
      <c r="E71" s="77"/>
      <c r="F71" s="77"/>
      <c r="G71" s="77"/>
      <c r="H71" s="77"/>
      <c r="I71" s="483" t="s">
        <v>149</v>
      </c>
      <c r="J71" s="483"/>
      <c r="K71" s="483"/>
    </row>
    <row r="72" spans="1:11" ht="23.25">
      <c r="A72" s="484" t="s">
        <v>41</v>
      </c>
      <c r="B72" s="484"/>
      <c r="C72" s="484"/>
      <c r="D72" s="270"/>
      <c r="E72" s="78"/>
      <c r="F72" s="78"/>
      <c r="G72" s="78"/>
      <c r="H72" s="78"/>
      <c r="I72" s="485" t="s">
        <v>150</v>
      </c>
      <c r="J72" s="485"/>
      <c r="K72" s="485"/>
    </row>
  </sheetData>
  <sheetProtection/>
  <mergeCells count="53">
    <mergeCell ref="K6:K7"/>
    <mergeCell ref="I7:J7"/>
    <mergeCell ref="I70:K70"/>
    <mergeCell ref="A71:C71"/>
    <mergeCell ref="I71:K71"/>
    <mergeCell ref="A72:C72"/>
    <mergeCell ref="I72:K72"/>
    <mergeCell ref="H1:K1"/>
    <mergeCell ref="A3:K3"/>
    <mergeCell ref="A4:K4"/>
    <mergeCell ref="C5:K5"/>
    <mergeCell ref="A1:G1"/>
    <mergeCell ref="A6:A7"/>
    <mergeCell ref="B6:D6"/>
    <mergeCell ref="E6:E7"/>
    <mergeCell ref="F6:G6"/>
    <mergeCell ref="H6:J6"/>
    <mergeCell ref="A21:G21"/>
    <mergeCell ref="H21:K21"/>
    <mergeCell ref="A23:A24"/>
    <mergeCell ref="B23:D23"/>
    <mergeCell ref="E23:E24"/>
    <mergeCell ref="F23:G23"/>
    <mergeCell ref="H23:J23"/>
    <mergeCell ref="K23:K24"/>
    <mergeCell ref="I24:J24"/>
    <mergeCell ref="A33:G33"/>
    <mergeCell ref="H33:K33"/>
    <mergeCell ref="A35:A36"/>
    <mergeCell ref="B35:D35"/>
    <mergeCell ref="E35:E36"/>
    <mergeCell ref="F35:G35"/>
    <mergeCell ref="H35:J35"/>
    <mergeCell ref="K35:K36"/>
    <mergeCell ref="I36:J36"/>
    <mergeCell ref="A46:G46"/>
    <mergeCell ref="H46:K46"/>
    <mergeCell ref="A48:A49"/>
    <mergeCell ref="B48:D48"/>
    <mergeCell ref="E48:E49"/>
    <mergeCell ref="F48:G48"/>
    <mergeCell ref="H48:J48"/>
    <mergeCell ref="K48:K49"/>
    <mergeCell ref="I49:J49"/>
    <mergeCell ref="A64:G64"/>
    <mergeCell ref="H64:K64"/>
    <mergeCell ref="A66:A67"/>
    <mergeCell ref="B66:D66"/>
    <mergeCell ref="E66:E67"/>
    <mergeCell ref="F66:G66"/>
    <mergeCell ref="H66:J66"/>
    <mergeCell ref="K66:K67"/>
    <mergeCell ref="I67:J67"/>
  </mergeCells>
  <printOptions/>
  <pageMargins left="0.75" right="0.75" top="1" bottom="1" header="0.5" footer="0.5"/>
  <pageSetup firstPageNumber="17" useFirstPageNumber="1" horizontalDpi="600" verticalDpi="600" orientation="landscape" paperSize="9" scale="95" r:id="rId1"/>
  <headerFooter alignWithMargins="0">
    <oddFooter>&amp;Cหน้า 5-&amp;P</oddFooter>
  </headerFooter>
  <rowBreaks count="3" manualBreakCount="3">
    <brk id="20" max="255" man="1"/>
    <brk id="32" max="255" man="1"/>
    <brk id="4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75" zoomScaleSheetLayoutView="75" zoomScalePageLayoutView="0" workbookViewId="0" topLeftCell="A36">
      <selection activeCell="H50" sqref="H50"/>
    </sheetView>
  </sheetViews>
  <sheetFormatPr defaultColWidth="9.140625" defaultRowHeight="21.75"/>
  <cols>
    <col min="1" max="1" width="31.57421875" style="0" customWidth="1"/>
    <col min="2" max="2" width="6.00390625" style="0" customWidth="1"/>
    <col min="3" max="3" width="6.57421875" style="0" customWidth="1"/>
    <col min="4" max="4" width="6.00390625" style="0" customWidth="1"/>
    <col min="5" max="5" width="36.140625" style="0" customWidth="1"/>
    <col min="7" max="7" width="11.00390625" style="0" customWidth="1"/>
    <col min="8" max="8" width="8.00390625" style="0" customWidth="1"/>
    <col min="9" max="9" width="10.28125" style="0" customWidth="1"/>
    <col min="10" max="10" width="3.00390625" style="0" customWidth="1"/>
    <col min="11" max="11" width="18.7109375" style="0" customWidth="1"/>
  </cols>
  <sheetData>
    <row r="1" spans="1:11" ht="26.25">
      <c r="A1" s="465" t="s">
        <v>205</v>
      </c>
      <c r="B1" s="465"/>
      <c r="C1" s="465"/>
      <c r="D1" s="465"/>
      <c r="E1" s="465"/>
      <c r="F1" s="465"/>
      <c r="G1" s="465"/>
      <c r="H1" s="466" t="s">
        <v>441</v>
      </c>
      <c r="I1" s="466"/>
      <c r="J1" s="466"/>
      <c r="K1" s="466"/>
    </row>
    <row r="2" spans="1:11" ht="23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6.25">
      <c r="A3" s="476" t="s">
        <v>204</v>
      </c>
      <c r="B3" s="477"/>
      <c r="C3" s="477"/>
      <c r="D3" s="477"/>
      <c r="E3" s="477"/>
      <c r="F3" s="477"/>
      <c r="G3" s="477"/>
      <c r="H3" s="477"/>
      <c r="I3" s="477"/>
      <c r="J3" s="477"/>
      <c r="K3" s="478"/>
    </row>
    <row r="4" spans="1:11" ht="26.25">
      <c r="A4" s="479" t="s">
        <v>331</v>
      </c>
      <c r="B4" s="480"/>
      <c r="C4" s="480"/>
      <c r="D4" s="480"/>
      <c r="E4" s="480"/>
      <c r="F4" s="480"/>
      <c r="G4" s="480"/>
      <c r="H4" s="480"/>
      <c r="I4" s="480"/>
      <c r="J4" s="480"/>
      <c r="K4" s="481"/>
    </row>
    <row r="5" spans="1:11" ht="23.25">
      <c r="A5" s="31" t="s">
        <v>161</v>
      </c>
      <c r="B5" s="32"/>
      <c r="C5" s="368" t="s">
        <v>162</v>
      </c>
      <c r="D5" s="368"/>
      <c r="E5" s="368"/>
      <c r="F5" s="368"/>
      <c r="G5" s="368"/>
      <c r="H5" s="368"/>
      <c r="I5" s="368"/>
      <c r="J5" s="368"/>
      <c r="K5" s="369"/>
    </row>
    <row r="6" spans="1:11" ht="23.25">
      <c r="A6" s="467" t="s">
        <v>23</v>
      </c>
      <c r="B6" s="469" t="s">
        <v>32</v>
      </c>
      <c r="C6" s="470"/>
      <c r="D6" s="471"/>
      <c r="E6" s="393" t="s">
        <v>33</v>
      </c>
      <c r="F6" s="473" t="s">
        <v>34</v>
      </c>
      <c r="G6" s="474"/>
      <c r="H6" s="473" t="s">
        <v>1</v>
      </c>
      <c r="I6" s="475"/>
      <c r="J6" s="474"/>
      <c r="K6" s="467" t="s">
        <v>8</v>
      </c>
    </row>
    <row r="7" spans="1:11" ht="23.25">
      <c r="A7" s="468"/>
      <c r="B7" s="70" t="s">
        <v>35</v>
      </c>
      <c r="C7" s="70" t="s">
        <v>36</v>
      </c>
      <c r="D7" s="70" t="s">
        <v>37</v>
      </c>
      <c r="E7" s="472"/>
      <c r="F7" s="71" t="s">
        <v>38</v>
      </c>
      <c r="G7" s="71" t="s">
        <v>39</v>
      </c>
      <c r="H7" s="71" t="s">
        <v>2</v>
      </c>
      <c r="I7" s="473" t="s">
        <v>40</v>
      </c>
      <c r="J7" s="474"/>
      <c r="K7" s="468"/>
    </row>
    <row r="8" spans="1:11" s="271" customFormat="1" ht="21.75">
      <c r="A8" s="256" t="s">
        <v>7</v>
      </c>
      <c r="B8" s="257"/>
      <c r="C8" s="258"/>
      <c r="D8" s="258"/>
      <c r="E8" s="263"/>
      <c r="F8" s="258"/>
      <c r="G8" s="258">
        <v>3</v>
      </c>
      <c r="H8" s="258">
        <f>SUM(F8,G8)</f>
        <v>3</v>
      </c>
      <c r="I8" s="306">
        <f>H8/'[1]6.2นศ.ต่ออาจารย์'!$L$9</f>
        <v>0.11538461538461539</v>
      </c>
      <c r="J8" s="260" t="s">
        <v>28</v>
      </c>
      <c r="K8" s="261"/>
    </row>
    <row r="9" spans="1:11" s="271" customFormat="1" ht="42">
      <c r="A9" s="246" t="s">
        <v>308</v>
      </c>
      <c r="B9" s="246"/>
      <c r="C9" s="247"/>
      <c r="D9" s="247" t="s">
        <v>330</v>
      </c>
      <c r="E9" s="272" t="s">
        <v>309</v>
      </c>
      <c r="F9" s="247"/>
      <c r="G9" s="247" t="s">
        <v>330</v>
      </c>
      <c r="H9" s="247"/>
      <c r="I9" s="307"/>
      <c r="J9" s="250"/>
      <c r="K9" s="251"/>
    </row>
    <row r="10" spans="1:11" s="271" customFormat="1" ht="42">
      <c r="A10" s="245" t="s">
        <v>310</v>
      </c>
      <c r="B10" s="245"/>
      <c r="C10" s="252"/>
      <c r="D10" s="252" t="s">
        <v>330</v>
      </c>
      <c r="E10" s="272" t="s">
        <v>309</v>
      </c>
      <c r="F10" s="252"/>
      <c r="G10" s="252" t="s">
        <v>330</v>
      </c>
      <c r="H10" s="252"/>
      <c r="I10" s="308"/>
      <c r="J10" s="255"/>
      <c r="K10" s="237"/>
    </row>
    <row r="11" spans="1:11" s="271" customFormat="1" ht="42">
      <c r="A11" s="245" t="s">
        <v>311</v>
      </c>
      <c r="B11" s="273"/>
      <c r="C11" s="255"/>
      <c r="D11" s="255" t="s">
        <v>330</v>
      </c>
      <c r="E11" s="253" t="s">
        <v>312</v>
      </c>
      <c r="F11" s="255"/>
      <c r="G11" s="255" t="s">
        <v>330</v>
      </c>
      <c r="H11" s="255"/>
      <c r="I11" s="308"/>
      <c r="J11" s="255"/>
      <c r="K11" s="237"/>
    </row>
    <row r="12" spans="1:11" s="271" customFormat="1" ht="21.75">
      <c r="A12" s="256" t="s">
        <v>6</v>
      </c>
      <c r="B12" s="257"/>
      <c r="C12" s="258"/>
      <c r="D12" s="258"/>
      <c r="E12" s="259"/>
      <c r="F12" s="258">
        <v>2</v>
      </c>
      <c r="G12" s="258">
        <v>3</v>
      </c>
      <c r="H12" s="258">
        <f>SUM(F12,G12)</f>
        <v>5</v>
      </c>
      <c r="I12" s="306">
        <f>H12/'[1]6.2นศ.ต่ออาจารย์'!$L$9</f>
        <v>0.19230769230769232</v>
      </c>
      <c r="J12" s="260" t="s">
        <v>28</v>
      </c>
      <c r="K12" s="261"/>
    </row>
    <row r="13" spans="1:11" s="271" customFormat="1" ht="63">
      <c r="A13" s="246" t="s">
        <v>209</v>
      </c>
      <c r="B13" s="246"/>
      <c r="C13" s="247"/>
      <c r="D13" s="247" t="s">
        <v>330</v>
      </c>
      <c r="E13" s="248" t="s">
        <v>266</v>
      </c>
      <c r="F13" s="247" t="s">
        <v>330</v>
      </c>
      <c r="G13" s="247"/>
      <c r="H13" s="247"/>
      <c r="I13" s="249"/>
      <c r="J13" s="250"/>
      <c r="K13" s="262" t="s">
        <v>265</v>
      </c>
    </row>
    <row r="14" spans="1:11" s="271" customFormat="1" ht="42">
      <c r="A14" s="245" t="s">
        <v>213</v>
      </c>
      <c r="B14" s="245"/>
      <c r="C14" s="252"/>
      <c r="D14" s="252" t="s">
        <v>330</v>
      </c>
      <c r="E14" s="253" t="s">
        <v>267</v>
      </c>
      <c r="F14" s="252" t="s">
        <v>330</v>
      </c>
      <c r="G14" s="252"/>
      <c r="H14" s="252"/>
      <c r="I14" s="254"/>
      <c r="J14" s="255"/>
      <c r="K14" s="237" t="s">
        <v>254</v>
      </c>
    </row>
    <row r="15" spans="1:11" ht="26.25">
      <c r="A15" s="465" t="s">
        <v>205</v>
      </c>
      <c r="B15" s="465"/>
      <c r="C15" s="465"/>
      <c r="D15" s="465"/>
      <c r="E15" s="465"/>
      <c r="F15" s="465"/>
      <c r="G15" s="465"/>
      <c r="H15" s="466" t="s">
        <v>442</v>
      </c>
      <c r="I15" s="466"/>
      <c r="J15" s="466"/>
      <c r="K15" s="466"/>
    </row>
    <row r="16" spans="1:11" ht="23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3.25">
      <c r="A17" s="467" t="s">
        <v>23</v>
      </c>
      <c r="B17" s="469" t="s">
        <v>32</v>
      </c>
      <c r="C17" s="470"/>
      <c r="D17" s="471"/>
      <c r="E17" s="393" t="s">
        <v>33</v>
      </c>
      <c r="F17" s="473" t="s">
        <v>34</v>
      </c>
      <c r="G17" s="474"/>
      <c r="H17" s="473" t="s">
        <v>1</v>
      </c>
      <c r="I17" s="475"/>
      <c r="J17" s="474"/>
      <c r="K17" s="467" t="s">
        <v>8</v>
      </c>
    </row>
    <row r="18" spans="1:11" ht="23.25">
      <c r="A18" s="468"/>
      <c r="B18" s="70" t="s">
        <v>35</v>
      </c>
      <c r="C18" s="70" t="s">
        <v>36</v>
      </c>
      <c r="D18" s="70" t="s">
        <v>37</v>
      </c>
      <c r="E18" s="472"/>
      <c r="F18" s="71" t="s">
        <v>38</v>
      </c>
      <c r="G18" s="71" t="s">
        <v>39</v>
      </c>
      <c r="H18" s="71" t="s">
        <v>2</v>
      </c>
      <c r="I18" s="473" t="s">
        <v>40</v>
      </c>
      <c r="J18" s="474"/>
      <c r="K18" s="468"/>
    </row>
    <row r="19" spans="1:11" s="271" customFormat="1" ht="63">
      <c r="A19" s="245" t="s">
        <v>213</v>
      </c>
      <c r="B19" s="245"/>
      <c r="C19" s="252"/>
      <c r="D19" s="252" t="s">
        <v>330</v>
      </c>
      <c r="E19" s="274" t="s">
        <v>313</v>
      </c>
      <c r="F19" s="252"/>
      <c r="G19" s="252" t="s">
        <v>330</v>
      </c>
      <c r="H19" s="252"/>
      <c r="I19" s="254"/>
      <c r="J19" s="255"/>
      <c r="K19" s="237"/>
    </row>
    <row r="20" spans="1:11" s="271" customFormat="1" ht="42">
      <c r="A20" s="245" t="s">
        <v>314</v>
      </c>
      <c r="B20" s="245"/>
      <c r="C20" s="252"/>
      <c r="D20" s="252" t="s">
        <v>330</v>
      </c>
      <c r="E20" s="274" t="s">
        <v>315</v>
      </c>
      <c r="F20" s="252"/>
      <c r="G20" s="252" t="s">
        <v>330</v>
      </c>
      <c r="H20" s="252"/>
      <c r="I20" s="254"/>
      <c r="J20" s="255"/>
      <c r="K20" s="237"/>
    </row>
    <row r="21" spans="1:11" s="271" customFormat="1" ht="63">
      <c r="A21" s="245" t="s">
        <v>316</v>
      </c>
      <c r="B21" s="245"/>
      <c r="C21" s="252" t="s">
        <v>330</v>
      </c>
      <c r="D21" s="252"/>
      <c r="E21" s="274" t="s">
        <v>317</v>
      </c>
      <c r="F21" s="252"/>
      <c r="G21" s="252" t="s">
        <v>330</v>
      </c>
      <c r="H21" s="252"/>
      <c r="I21" s="254"/>
      <c r="J21" s="255"/>
      <c r="K21" s="237"/>
    </row>
    <row r="22" spans="1:11" s="271" customFormat="1" ht="21.75">
      <c r="A22" s="256" t="s">
        <v>5</v>
      </c>
      <c r="B22" s="257"/>
      <c r="C22" s="258"/>
      <c r="D22" s="258"/>
      <c r="E22" s="257"/>
      <c r="F22" s="258">
        <v>3</v>
      </c>
      <c r="G22" s="258">
        <v>3</v>
      </c>
      <c r="H22" s="258">
        <f>SUM(F22,G22)</f>
        <v>6</v>
      </c>
      <c r="I22" s="306">
        <f>H22/'[1]6.2นศ.ต่ออาจารย์'!$L$9</f>
        <v>0.23076923076923078</v>
      </c>
      <c r="J22" s="260" t="s">
        <v>28</v>
      </c>
      <c r="K22" s="261"/>
    </row>
    <row r="23" spans="1:11" s="271" customFormat="1" ht="42">
      <c r="A23" s="246" t="s">
        <v>210</v>
      </c>
      <c r="B23" s="246"/>
      <c r="C23" s="247"/>
      <c r="D23" s="247" t="s">
        <v>330</v>
      </c>
      <c r="E23" s="248" t="s">
        <v>268</v>
      </c>
      <c r="F23" s="247" t="s">
        <v>330</v>
      </c>
      <c r="G23" s="247"/>
      <c r="H23" s="247"/>
      <c r="I23" s="249"/>
      <c r="J23" s="250"/>
      <c r="K23" s="251" t="s">
        <v>253</v>
      </c>
    </row>
    <row r="24" spans="1:11" s="271" customFormat="1" ht="42">
      <c r="A24" s="245" t="s">
        <v>208</v>
      </c>
      <c r="B24" s="245"/>
      <c r="C24" s="252"/>
      <c r="D24" s="252" t="s">
        <v>330</v>
      </c>
      <c r="E24" s="253" t="s">
        <v>269</v>
      </c>
      <c r="F24" s="252" t="s">
        <v>330</v>
      </c>
      <c r="G24" s="252"/>
      <c r="H24" s="252"/>
      <c r="I24" s="254"/>
      <c r="J24" s="255"/>
      <c r="K24" s="237" t="s">
        <v>256</v>
      </c>
    </row>
    <row r="25" spans="1:11" s="271" customFormat="1" ht="21.75">
      <c r="A25" s="245" t="s">
        <v>208</v>
      </c>
      <c r="B25" s="245"/>
      <c r="C25" s="252"/>
      <c r="D25" s="252" t="s">
        <v>330</v>
      </c>
      <c r="E25" s="245" t="s">
        <v>263</v>
      </c>
      <c r="F25" s="252" t="s">
        <v>330</v>
      </c>
      <c r="G25" s="252"/>
      <c r="H25" s="252"/>
      <c r="I25" s="254"/>
      <c r="J25" s="255"/>
      <c r="K25" s="237" t="s">
        <v>264</v>
      </c>
    </row>
    <row r="26" spans="1:11" s="271" customFormat="1" ht="63">
      <c r="A26" s="245" t="s">
        <v>257</v>
      </c>
      <c r="B26" s="245"/>
      <c r="C26" s="252"/>
      <c r="D26" s="252" t="s">
        <v>330</v>
      </c>
      <c r="E26" s="253" t="s">
        <v>270</v>
      </c>
      <c r="F26" s="252" t="s">
        <v>330</v>
      </c>
      <c r="G26" s="252"/>
      <c r="H26" s="252"/>
      <c r="I26" s="254"/>
      <c r="J26" s="255"/>
      <c r="K26" s="237" t="s">
        <v>258</v>
      </c>
    </row>
    <row r="27" spans="1:11" s="271" customFormat="1" ht="42">
      <c r="A27" s="245" t="s">
        <v>208</v>
      </c>
      <c r="B27" s="245"/>
      <c r="C27" s="252"/>
      <c r="D27" s="252" t="s">
        <v>330</v>
      </c>
      <c r="E27" s="253" t="s">
        <v>318</v>
      </c>
      <c r="F27" s="252"/>
      <c r="G27" s="252" t="s">
        <v>330</v>
      </c>
      <c r="H27" s="252"/>
      <c r="I27" s="254"/>
      <c r="J27" s="255"/>
      <c r="K27" s="237"/>
    </row>
    <row r="28" spans="1:11" ht="26.25">
      <c r="A28" s="465" t="s">
        <v>205</v>
      </c>
      <c r="B28" s="465"/>
      <c r="C28" s="465"/>
      <c r="D28" s="465"/>
      <c r="E28" s="465"/>
      <c r="F28" s="465"/>
      <c r="G28" s="465"/>
      <c r="H28" s="466" t="s">
        <v>443</v>
      </c>
      <c r="I28" s="466"/>
      <c r="J28" s="466"/>
      <c r="K28" s="466"/>
    </row>
    <row r="29" spans="1:11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3.25">
      <c r="A30" s="467" t="s">
        <v>23</v>
      </c>
      <c r="B30" s="469" t="s">
        <v>32</v>
      </c>
      <c r="C30" s="470"/>
      <c r="D30" s="471"/>
      <c r="E30" s="393" t="s">
        <v>33</v>
      </c>
      <c r="F30" s="473" t="s">
        <v>34</v>
      </c>
      <c r="G30" s="474"/>
      <c r="H30" s="473" t="s">
        <v>1</v>
      </c>
      <c r="I30" s="475"/>
      <c r="J30" s="474"/>
      <c r="K30" s="467" t="s">
        <v>8</v>
      </c>
    </row>
    <row r="31" spans="1:11" ht="23.25">
      <c r="A31" s="468"/>
      <c r="B31" s="70" t="s">
        <v>35</v>
      </c>
      <c r="C31" s="70" t="s">
        <v>36</v>
      </c>
      <c r="D31" s="70" t="s">
        <v>37</v>
      </c>
      <c r="E31" s="472"/>
      <c r="F31" s="71" t="s">
        <v>38</v>
      </c>
      <c r="G31" s="71" t="s">
        <v>39</v>
      </c>
      <c r="H31" s="71" t="s">
        <v>2</v>
      </c>
      <c r="I31" s="473" t="s">
        <v>40</v>
      </c>
      <c r="J31" s="474"/>
      <c r="K31" s="468"/>
    </row>
    <row r="32" spans="1:11" s="271" customFormat="1" ht="42">
      <c r="A32" s="245" t="s">
        <v>208</v>
      </c>
      <c r="B32" s="245"/>
      <c r="C32" s="252"/>
      <c r="D32" s="252" t="s">
        <v>330</v>
      </c>
      <c r="E32" s="253" t="s">
        <v>319</v>
      </c>
      <c r="F32" s="252"/>
      <c r="G32" s="252" t="s">
        <v>330</v>
      </c>
      <c r="H32" s="252"/>
      <c r="I32" s="254"/>
      <c r="J32" s="255"/>
      <c r="K32" s="237"/>
    </row>
    <row r="33" spans="1:11" s="271" customFormat="1" ht="21.75">
      <c r="A33" s="245" t="s">
        <v>320</v>
      </c>
      <c r="B33" s="245"/>
      <c r="C33" s="252" t="s">
        <v>330</v>
      </c>
      <c r="D33" s="252"/>
      <c r="E33" s="245" t="s">
        <v>321</v>
      </c>
      <c r="F33" s="252"/>
      <c r="G33" s="252" t="s">
        <v>330</v>
      </c>
      <c r="H33" s="252"/>
      <c r="I33" s="254"/>
      <c r="J33" s="255"/>
      <c r="K33" s="237"/>
    </row>
    <row r="34" spans="1:11" s="271" customFormat="1" ht="63">
      <c r="A34" s="245" t="s">
        <v>322</v>
      </c>
      <c r="B34" s="245"/>
      <c r="C34" s="252"/>
      <c r="D34" s="252" t="s">
        <v>330</v>
      </c>
      <c r="E34" s="253" t="s">
        <v>323</v>
      </c>
      <c r="F34" s="252"/>
      <c r="G34" s="252" t="s">
        <v>330</v>
      </c>
      <c r="H34" s="252"/>
      <c r="I34" s="254"/>
      <c r="J34" s="255"/>
      <c r="K34" s="237"/>
    </row>
    <row r="35" spans="1:11" s="271" customFormat="1" ht="21.75">
      <c r="A35" s="256" t="s">
        <v>12</v>
      </c>
      <c r="B35" s="257"/>
      <c r="C35" s="258"/>
      <c r="D35" s="258"/>
      <c r="E35" s="257"/>
      <c r="F35" s="258">
        <v>1</v>
      </c>
      <c r="G35" s="258"/>
      <c r="H35" s="258">
        <f>SUM(F35,G35)</f>
        <v>1</v>
      </c>
      <c r="I35" s="309">
        <f>H35/'[1]6.2นศ.ต่ออาจารย์'!$L$9</f>
        <v>0.038461538461538464</v>
      </c>
      <c r="J35" s="260" t="s">
        <v>28</v>
      </c>
      <c r="K35" s="261"/>
    </row>
    <row r="36" spans="1:11" s="271" customFormat="1" ht="84" customHeight="1">
      <c r="A36" s="246" t="s">
        <v>183</v>
      </c>
      <c r="B36" s="246"/>
      <c r="C36" s="247"/>
      <c r="D36" s="247" t="s">
        <v>330</v>
      </c>
      <c r="E36" s="248" t="s">
        <v>271</v>
      </c>
      <c r="F36" s="247" t="s">
        <v>330</v>
      </c>
      <c r="G36" s="247"/>
      <c r="H36" s="247"/>
      <c r="I36" s="310"/>
      <c r="J36" s="250"/>
      <c r="K36" s="251"/>
    </row>
    <row r="37" spans="1:11" s="275" customFormat="1" ht="21.75">
      <c r="A37" s="256" t="s">
        <v>4</v>
      </c>
      <c r="B37" s="257"/>
      <c r="C37" s="258"/>
      <c r="D37" s="258"/>
      <c r="E37" s="257"/>
      <c r="F37" s="258"/>
      <c r="G37" s="258">
        <v>1</v>
      </c>
      <c r="H37" s="258">
        <f>SUM(F37,G37)</f>
        <v>1</v>
      </c>
      <c r="I37" s="309">
        <f>H37/'[1]6.2นศ.ต่ออาจารย์'!$L$9</f>
        <v>0.038461538461538464</v>
      </c>
      <c r="J37" s="260" t="s">
        <v>28</v>
      </c>
      <c r="K37" s="261"/>
    </row>
    <row r="38" spans="1:11" s="271" customFormat="1" ht="42">
      <c r="A38" s="246" t="s">
        <v>324</v>
      </c>
      <c r="B38" s="246"/>
      <c r="C38" s="247"/>
      <c r="D38" s="247" t="s">
        <v>330</v>
      </c>
      <c r="E38" s="248" t="s">
        <v>325</v>
      </c>
      <c r="F38" s="247"/>
      <c r="G38" s="247" t="s">
        <v>330</v>
      </c>
      <c r="H38" s="247"/>
      <c r="I38" s="310"/>
      <c r="J38" s="250"/>
      <c r="K38" s="251"/>
    </row>
    <row r="39" spans="1:11" s="271" customFormat="1" ht="21" customHeight="1">
      <c r="A39" s="256" t="s">
        <v>151</v>
      </c>
      <c r="B39" s="257"/>
      <c r="C39" s="258"/>
      <c r="D39" s="258"/>
      <c r="E39" s="257"/>
      <c r="F39" s="258">
        <v>1</v>
      </c>
      <c r="G39" s="258">
        <v>1</v>
      </c>
      <c r="H39" s="258">
        <f>SUM(F39,G39)</f>
        <v>2</v>
      </c>
      <c r="I39" s="309">
        <f>H39/'[1]6.2นศ.ต่ออาจารย์'!$L$9</f>
        <v>0.07692307692307693</v>
      </c>
      <c r="J39" s="260" t="s">
        <v>28</v>
      </c>
      <c r="K39" s="261"/>
    </row>
    <row r="40" spans="1:11" s="271" customFormat="1" ht="63">
      <c r="A40" s="246" t="s">
        <v>211</v>
      </c>
      <c r="B40" s="246"/>
      <c r="C40" s="247"/>
      <c r="D40" s="247" t="s">
        <v>330</v>
      </c>
      <c r="E40" s="248" t="s">
        <v>272</v>
      </c>
      <c r="F40" s="247" t="s">
        <v>330</v>
      </c>
      <c r="G40" s="247"/>
      <c r="H40" s="247"/>
      <c r="I40" s="249"/>
      <c r="J40" s="250"/>
      <c r="K40" s="251" t="s">
        <v>254</v>
      </c>
    </row>
    <row r="41" spans="1:11" ht="26.25">
      <c r="A41" s="465" t="s">
        <v>205</v>
      </c>
      <c r="B41" s="465"/>
      <c r="C41" s="465"/>
      <c r="D41" s="465"/>
      <c r="E41" s="465"/>
      <c r="F41" s="465"/>
      <c r="G41" s="465"/>
      <c r="H41" s="466" t="s">
        <v>444</v>
      </c>
      <c r="I41" s="466"/>
      <c r="J41" s="466"/>
      <c r="K41" s="466"/>
    </row>
    <row r="42" spans="1:11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3.25">
      <c r="A43" s="467" t="s">
        <v>23</v>
      </c>
      <c r="B43" s="469" t="s">
        <v>32</v>
      </c>
      <c r="C43" s="470"/>
      <c r="D43" s="471"/>
      <c r="E43" s="393" t="s">
        <v>33</v>
      </c>
      <c r="F43" s="473" t="s">
        <v>34</v>
      </c>
      <c r="G43" s="474"/>
      <c r="H43" s="473" t="s">
        <v>1</v>
      </c>
      <c r="I43" s="475"/>
      <c r="J43" s="474"/>
      <c r="K43" s="467" t="s">
        <v>8</v>
      </c>
    </row>
    <row r="44" spans="1:11" ht="23.25">
      <c r="A44" s="468"/>
      <c r="B44" s="70" t="s">
        <v>35</v>
      </c>
      <c r="C44" s="70" t="s">
        <v>36</v>
      </c>
      <c r="D44" s="70" t="s">
        <v>37</v>
      </c>
      <c r="E44" s="472"/>
      <c r="F44" s="71" t="s">
        <v>38</v>
      </c>
      <c r="G44" s="71" t="s">
        <v>39</v>
      </c>
      <c r="H44" s="71" t="s">
        <v>2</v>
      </c>
      <c r="I44" s="473" t="s">
        <v>40</v>
      </c>
      <c r="J44" s="474"/>
      <c r="K44" s="468"/>
    </row>
    <row r="45" spans="1:11" s="271" customFormat="1" ht="42">
      <c r="A45" s="245" t="s">
        <v>211</v>
      </c>
      <c r="B45" s="245"/>
      <c r="C45" s="252"/>
      <c r="D45" s="252" t="s">
        <v>330</v>
      </c>
      <c r="E45" s="253" t="s">
        <v>273</v>
      </c>
      <c r="F45" s="252" t="s">
        <v>330</v>
      </c>
      <c r="G45" s="252"/>
      <c r="H45" s="252"/>
      <c r="I45" s="254"/>
      <c r="J45" s="255"/>
      <c r="K45" s="237" t="s">
        <v>255</v>
      </c>
    </row>
    <row r="46" spans="1:11" s="271" customFormat="1" ht="21.75">
      <c r="A46" s="245" t="s">
        <v>189</v>
      </c>
      <c r="B46" s="245"/>
      <c r="C46" s="252"/>
      <c r="D46" s="252" t="s">
        <v>330</v>
      </c>
      <c r="E46" s="245" t="s">
        <v>326</v>
      </c>
      <c r="F46" s="252"/>
      <c r="G46" s="252" t="s">
        <v>330</v>
      </c>
      <c r="H46" s="252"/>
      <c r="I46" s="254"/>
      <c r="J46" s="255"/>
      <c r="K46" s="237"/>
    </row>
    <row r="47" spans="1:11" ht="18" customHeight="1">
      <c r="A47" s="72" t="s">
        <v>1</v>
      </c>
      <c r="B47" s="73"/>
      <c r="C47" s="73"/>
      <c r="D47" s="73"/>
      <c r="E47" s="74"/>
      <c r="F47" s="311">
        <f>SUM(F8:F46)</f>
        <v>7</v>
      </c>
      <c r="G47" s="311">
        <f>SUM(G8:G46)</f>
        <v>11</v>
      </c>
      <c r="H47" s="311">
        <f>SUM(H8:H46)</f>
        <v>18</v>
      </c>
      <c r="I47" s="330">
        <f>H47/'[1]6.2นศ.ต่ออาจารย์'!$L$16</f>
        <v>0.12</v>
      </c>
      <c r="J47" s="312" t="s">
        <v>28</v>
      </c>
      <c r="K47" s="75"/>
    </row>
    <row r="48" spans="1:11" ht="23.25">
      <c r="A48" s="28" t="s">
        <v>163</v>
      </c>
      <c r="B48" s="69"/>
      <c r="C48" s="69"/>
      <c r="D48" s="69"/>
      <c r="E48" s="69"/>
      <c r="F48" s="32"/>
      <c r="G48" s="32"/>
      <c r="H48" s="32"/>
      <c r="I48" s="368" t="s">
        <v>164</v>
      </c>
      <c r="J48" s="368"/>
      <c r="K48" s="369"/>
    </row>
    <row r="49" spans="1:11" ht="23.25">
      <c r="A49" s="482" t="s">
        <v>148</v>
      </c>
      <c r="B49" s="482"/>
      <c r="C49" s="482"/>
      <c r="D49" s="482"/>
      <c r="E49" s="482"/>
      <c r="F49" s="77"/>
      <c r="G49" s="77"/>
      <c r="H49" s="77"/>
      <c r="I49" s="483" t="s">
        <v>149</v>
      </c>
      <c r="J49" s="483"/>
      <c r="K49" s="483"/>
    </row>
    <row r="50" spans="1:11" ht="23.25">
      <c r="A50" s="484" t="s">
        <v>41</v>
      </c>
      <c r="B50" s="484"/>
      <c r="C50" s="484"/>
      <c r="D50" s="78"/>
      <c r="E50" s="78"/>
      <c r="F50" s="78"/>
      <c r="G50" s="78"/>
      <c r="H50" s="78"/>
      <c r="I50" s="485" t="s">
        <v>150</v>
      </c>
      <c r="J50" s="485"/>
      <c r="K50" s="485"/>
    </row>
  </sheetData>
  <sheetProtection/>
  <mergeCells count="44">
    <mergeCell ref="H6:J6"/>
    <mergeCell ref="K6:K7"/>
    <mergeCell ref="I7:J7"/>
    <mergeCell ref="A1:G1"/>
    <mergeCell ref="H1:K1"/>
    <mergeCell ref="A3:K3"/>
    <mergeCell ref="A4:K4"/>
    <mergeCell ref="I48:K48"/>
    <mergeCell ref="A49:E49"/>
    <mergeCell ref="I49:K49"/>
    <mergeCell ref="A50:C50"/>
    <mergeCell ref="I50:K50"/>
    <mergeCell ref="C5:K5"/>
    <mergeCell ref="A6:A7"/>
    <mergeCell ref="B6:D6"/>
    <mergeCell ref="E6:E7"/>
    <mergeCell ref="F6:G6"/>
    <mergeCell ref="A15:G15"/>
    <mergeCell ref="H15:K15"/>
    <mergeCell ref="A17:A18"/>
    <mergeCell ref="B17:D17"/>
    <mergeCell ref="E17:E18"/>
    <mergeCell ref="F17:G17"/>
    <mergeCell ref="H17:J17"/>
    <mergeCell ref="K17:K18"/>
    <mergeCell ref="I18:J18"/>
    <mergeCell ref="A28:G28"/>
    <mergeCell ref="H28:K28"/>
    <mergeCell ref="A30:A31"/>
    <mergeCell ref="B30:D30"/>
    <mergeCell ref="E30:E31"/>
    <mergeCell ref="F30:G30"/>
    <mergeCell ref="H30:J30"/>
    <mergeCell ref="K30:K31"/>
    <mergeCell ref="I31:J31"/>
    <mergeCell ref="A41:G41"/>
    <mergeCell ref="H41:K41"/>
    <mergeCell ref="A43:A44"/>
    <mergeCell ref="B43:D43"/>
    <mergeCell ref="E43:E44"/>
    <mergeCell ref="F43:G43"/>
    <mergeCell ref="H43:J43"/>
    <mergeCell ref="K43:K44"/>
    <mergeCell ref="I44:J44"/>
  </mergeCells>
  <printOptions/>
  <pageMargins left="0.75" right="0.75" top="1" bottom="1" header="0.5" footer="0.5"/>
  <pageSetup firstPageNumber="22" useFirstPageNumber="1" horizontalDpi="600" verticalDpi="600" orientation="landscape" paperSize="9" scale="96" r:id="rId1"/>
  <headerFooter alignWithMargins="0">
    <oddFooter>&amp;Cหน้า 5-&amp;P</oddFooter>
  </headerFooter>
  <rowBreaks count="2" manualBreakCount="2">
    <brk id="14" max="255" man="1"/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80" zoomScaleNormal="80" zoomScaleSheetLayoutView="80" zoomScalePageLayoutView="0" workbookViewId="0" topLeftCell="A13">
      <selection activeCell="F26" sqref="F26"/>
    </sheetView>
  </sheetViews>
  <sheetFormatPr defaultColWidth="9.140625" defaultRowHeight="21.75"/>
  <cols>
    <col min="1" max="1" width="27.7109375" style="1" customWidth="1"/>
    <col min="2" max="2" width="14.28125" style="1" customWidth="1"/>
    <col min="3" max="3" width="11.140625" style="1" customWidth="1"/>
    <col min="4" max="4" width="12.00390625" style="1" customWidth="1"/>
    <col min="5" max="5" width="8.28125" style="1" customWidth="1"/>
    <col min="6" max="6" width="15.2812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1.140625" style="1" customWidth="1"/>
    <col min="11" max="11" width="15.28125" style="1" customWidth="1"/>
    <col min="12" max="12" width="15.140625" style="1" customWidth="1"/>
    <col min="13" max="13" width="14.00390625" style="1" customWidth="1"/>
    <col min="14" max="14" width="14.421875" style="1" customWidth="1"/>
    <col min="15" max="15" width="12.28125" style="1" customWidth="1"/>
    <col min="16" max="16" width="11.140625" style="1" customWidth="1"/>
    <col min="17" max="16384" width="9.140625" style="1" customWidth="1"/>
  </cols>
  <sheetData>
    <row r="1" spans="1:16" s="47" customFormat="1" ht="26.25" customHeight="1">
      <c r="A1" s="465" t="s">
        <v>205</v>
      </c>
      <c r="B1" s="465"/>
      <c r="C1" s="465"/>
      <c r="D1" s="465"/>
      <c r="E1" s="465"/>
      <c r="F1" s="465"/>
      <c r="G1" s="465"/>
      <c r="H1" s="465"/>
      <c r="I1" s="465"/>
      <c r="J1" s="465"/>
      <c r="K1" s="488" t="s">
        <v>223</v>
      </c>
      <c r="L1" s="488"/>
      <c r="M1" s="488"/>
      <c r="N1" s="488"/>
      <c r="O1" s="488"/>
      <c r="P1" s="488"/>
    </row>
    <row r="2" spans="1:16" s="51" customFormat="1" ht="26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47" customFormat="1" ht="26.25">
      <c r="A3" s="486" t="s">
        <v>225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355"/>
    </row>
    <row r="4" spans="1:16" s="47" customFormat="1" ht="23.25">
      <c r="A4" s="31" t="s">
        <v>161</v>
      </c>
      <c r="B4" s="32"/>
      <c r="C4" s="32"/>
      <c r="D4" s="32"/>
      <c r="E4" s="32"/>
      <c r="F4" s="32"/>
      <c r="G4" s="32"/>
      <c r="H4" s="32"/>
      <c r="I4" s="32"/>
      <c r="J4" s="32"/>
      <c r="K4" s="368" t="s">
        <v>207</v>
      </c>
      <c r="L4" s="368"/>
      <c r="M4" s="368"/>
      <c r="N4" s="368"/>
      <c r="O4" s="368"/>
      <c r="P4" s="369"/>
    </row>
    <row r="5" spans="1:16" s="54" customFormat="1" ht="27.75" customHeight="1">
      <c r="A5" s="494" t="s">
        <v>0</v>
      </c>
      <c r="B5" s="513" t="s">
        <v>305</v>
      </c>
      <c r="C5" s="469" t="s">
        <v>64</v>
      </c>
      <c r="D5" s="470"/>
      <c r="E5" s="471"/>
      <c r="F5" s="497" t="s">
        <v>63</v>
      </c>
      <c r="G5" s="498"/>
      <c r="H5" s="498"/>
      <c r="I5" s="498"/>
      <c r="J5" s="498"/>
      <c r="K5" s="498"/>
      <c r="L5" s="498"/>
      <c r="M5" s="499"/>
      <c r="N5" s="503" t="s">
        <v>1</v>
      </c>
      <c r="O5" s="503" t="s">
        <v>67</v>
      </c>
      <c r="P5" s="507" t="s">
        <v>8</v>
      </c>
    </row>
    <row r="6" spans="1:16" s="54" customFormat="1" ht="24.75" customHeight="1">
      <c r="A6" s="495"/>
      <c r="B6" s="514"/>
      <c r="C6" s="393" t="s">
        <v>65</v>
      </c>
      <c r="D6" s="393" t="s">
        <v>66</v>
      </c>
      <c r="E6" s="393" t="s">
        <v>1</v>
      </c>
      <c r="F6" s="497" t="s">
        <v>306</v>
      </c>
      <c r="G6" s="498"/>
      <c r="H6" s="498"/>
      <c r="I6" s="498"/>
      <c r="J6" s="497" t="s">
        <v>333</v>
      </c>
      <c r="K6" s="499"/>
      <c r="L6" s="497" t="s">
        <v>477</v>
      </c>
      <c r="M6" s="499"/>
      <c r="N6" s="504"/>
      <c r="O6" s="504"/>
      <c r="P6" s="505"/>
    </row>
    <row r="7" spans="1:16" ht="26.25" customHeight="1">
      <c r="A7" s="495"/>
      <c r="B7" s="514"/>
      <c r="C7" s="515"/>
      <c r="D7" s="515"/>
      <c r="E7" s="515"/>
      <c r="F7" s="489" t="s">
        <v>475</v>
      </c>
      <c r="G7" s="490"/>
      <c r="H7" s="489" t="s">
        <v>16</v>
      </c>
      <c r="I7" s="491"/>
      <c r="J7" s="492" t="s">
        <v>474</v>
      </c>
      <c r="K7" s="493"/>
      <c r="L7" s="492" t="s">
        <v>16</v>
      </c>
      <c r="M7" s="509"/>
      <c r="N7" s="504"/>
      <c r="O7" s="505"/>
      <c r="P7" s="505"/>
    </row>
    <row r="8" spans="1:16" ht="23.25">
      <c r="A8" s="496"/>
      <c r="B8" s="67"/>
      <c r="C8" s="136"/>
      <c r="D8" s="136"/>
      <c r="E8" s="67"/>
      <c r="F8" s="16" t="s">
        <v>65</v>
      </c>
      <c r="G8" s="16" t="s">
        <v>66</v>
      </c>
      <c r="H8" s="16" t="s">
        <v>65</v>
      </c>
      <c r="I8" s="16" t="s">
        <v>66</v>
      </c>
      <c r="J8" s="16" t="s">
        <v>65</v>
      </c>
      <c r="K8" s="16" t="s">
        <v>66</v>
      </c>
      <c r="L8" s="331" t="s">
        <v>65</v>
      </c>
      <c r="M8" s="331" t="s">
        <v>66</v>
      </c>
      <c r="N8" s="508"/>
      <c r="O8" s="506"/>
      <c r="P8" s="506"/>
    </row>
    <row r="9" spans="1:16" ht="23.25">
      <c r="A9" s="36" t="s">
        <v>7</v>
      </c>
      <c r="B9" s="222">
        <f>'[1]6.2นศ.ต่ออาจารย์'!$K$9</f>
        <v>27</v>
      </c>
      <c r="C9" s="209">
        <v>15</v>
      </c>
      <c r="D9" s="209">
        <v>0</v>
      </c>
      <c r="E9" s="209">
        <f aca="true" t="shared" si="0" ref="E9:E20">SUM(C9,D9)</f>
        <v>15</v>
      </c>
      <c r="F9" s="23">
        <v>181955.36</v>
      </c>
      <c r="G9" s="336">
        <v>0</v>
      </c>
      <c r="H9" s="19">
        <v>144781.68</v>
      </c>
      <c r="I9" s="23">
        <v>132209.11</v>
      </c>
      <c r="J9" s="336">
        <v>0</v>
      </c>
      <c r="K9" s="336">
        <v>0</v>
      </c>
      <c r="L9" s="336">
        <v>0</v>
      </c>
      <c r="M9" s="336">
        <v>0</v>
      </c>
      <c r="N9" s="18">
        <f>SUM(F9:M9)</f>
        <v>458946.14999999997</v>
      </c>
      <c r="O9" s="19">
        <f>(N9/B9)</f>
        <v>16998.005555555555</v>
      </c>
      <c r="P9" s="3"/>
    </row>
    <row r="10" spans="1:16" ht="23.25">
      <c r="A10" s="36" t="s">
        <v>6</v>
      </c>
      <c r="B10" s="36">
        <f>'[1]6.2นศ.ต่ออาจารย์'!$K$10</f>
        <v>28</v>
      </c>
      <c r="C10" s="209">
        <v>21</v>
      </c>
      <c r="D10" s="209">
        <v>0</v>
      </c>
      <c r="E10" s="209">
        <f t="shared" si="0"/>
        <v>21</v>
      </c>
      <c r="F10" s="24">
        <v>409729.87</v>
      </c>
      <c r="G10" s="336">
        <v>0</v>
      </c>
      <c r="H10" s="18">
        <v>95342</v>
      </c>
      <c r="I10" s="24">
        <v>183497.5</v>
      </c>
      <c r="J10" s="336">
        <v>0</v>
      </c>
      <c r="K10" s="336">
        <v>0</v>
      </c>
      <c r="L10" s="336">
        <v>0</v>
      </c>
      <c r="M10" s="336">
        <v>0</v>
      </c>
      <c r="N10" s="18">
        <f aca="true" t="shared" si="1" ref="N10:N20">SUM(F10:M10)</f>
        <v>688569.37</v>
      </c>
      <c r="O10" s="19">
        <f aca="true" t="shared" si="2" ref="O10:O15">(N10/B10)</f>
        <v>24591.763214285715</v>
      </c>
      <c r="P10" s="6"/>
    </row>
    <row r="11" spans="1:16" ht="23.25">
      <c r="A11" s="37" t="s">
        <v>5</v>
      </c>
      <c r="B11" s="37">
        <f>'[1]6.2นศ.ต่ออาจารย์'!$K$11</f>
        <v>24</v>
      </c>
      <c r="C11" s="210">
        <v>14</v>
      </c>
      <c r="D11" s="209">
        <v>0</v>
      </c>
      <c r="E11" s="209">
        <f t="shared" si="0"/>
        <v>14</v>
      </c>
      <c r="F11" s="23">
        <v>223933</v>
      </c>
      <c r="G11" s="336">
        <v>0</v>
      </c>
      <c r="H11" s="19">
        <v>101866.5</v>
      </c>
      <c r="I11" s="23">
        <v>200103</v>
      </c>
      <c r="J11" s="336">
        <v>0</v>
      </c>
      <c r="K11" s="336">
        <v>0</v>
      </c>
      <c r="L11" s="336">
        <v>0</v>
      </c>
      <c r="M11" s="336">
        <v>0</v>
      </c>
      <c r="N11" s="18">
        <f t="shared" si="1"/>
        <v>525902.5</v>
      </c>
      <c r="O11" s="19">
        <f t="shared" si="2"/>
        <v>21912.604166666668</v>
      </c>
      <c r="P11" s="4"/>
    </row>
    <row r="12" spans="1:16" ht="23.25">
      <c r="A12" s="37" t="s">
        <v>12</v>
      </c>
      <c r="B12" s="37">
        <f>'[1]6.2นศ.ต่ออาจารย์'!$K$12</f>
        <v>24</v>
      </c>
      <c r="C12" s="210">
        <v>16</v>
      </c>
      <c r="D12" s="209">
        <v>0</v>
      </c>
      <c r="E12" s="209">
        <f t="shared" si="0"/>
        <v>16</v>
      </c>
      <c r="F12" s="23">
        <v>157258.84</v>
      </c>
      <c r="G12" s="336">
        <v>0</v>
      </c>
      <c r="H12" s="19">
        <v>62380.2</v>
      </c>
      <c r="I12" s="23">
        <v>132567</v>
      </c>
      <c r="J12" s="336">
        <v>0</v>
      </c>
      <c r="K12" s="337">
        <v>200000</v>
      </c>
      <c r="L12" s="336">
        <v>0</v>
      </c>
      <c r="M12" s="336">
        <v>0</v>
      </c>
      <c r="N12" s="18">
        <f t="shared" si="1"/>
        <v>552206.04</v>
      </c>
      <c r="O12" s="19">
        <f t="shared" si="2"/>
        <v>23008.585000000003</v>
      </c>
      <c r="P12" s="4"/>
    </row>
    <row r="13" spans="1:16" ht="23.25">
      <c r="A13" s="37" t="s">
        <v>4</v>
      </c>
      <c r="B13" s="37">
        <f>'[1]6.2นศ.ต่ออาจารย์'!$K$13</f>
        <v>16</v>
      </c>
      <c r="C13" s="210">
        <v>14</v>
      </c>
      <c r="D13" s="209">
        <v>0</v>
      </c>
      <c r="E13" s="209">
        <f t="shared" si="0"/>
        <v>14</v>
      </c>
      <c r="F13" s="23">
        <v>186296</v>
      </c>
      <c r="G13" s="336">
        <v>0</v>
      </c>
      <c r="H13" s="19">
        <v>173231.01</v>
      </c>
      <c r="I13" s="23">
        <v>114131.77</v>
      </c>
      <c r="J13" s="336">
        <v>0</v>
      </c>
      <c r="K13" s="336">
        <v>0</v>
      </c>
      <c r="L13" s="336">
        <v>0</v>
      </c>
      <c r="M13" s="336">
        <v>0</v>
      </c>
      <c r="N13" s="18">
        <f t="shared" si="1"/>
        <v>473658.78</v>
      </c>
      <c r="O13" s="19">
        <f t="shared" si="2"/>
        <v>29603.67375</v>
      </c>
      <c r="P13" s="4"/>
    </row>
    <row r="14" spans="1:16" ht="23.25">
      <c r="A14" s="37" t="s">
        <v>3</v>
      </c>
      <c r="B14" s="37">
        <f>'[1]6.2นศ.ต่ออาจารย์'!$K$14</f>
        <v>13</v>
      </c>
      <c r="C14" s="210">
        <v>10</v>
      </c>
      <c r="D14" s="209">
        <v>0</v>
      </c>
      <c r="E14" s="209">
        <f t="shared" si="0"/>
        <v>10</v>
      </c>
      <c r="F14" s="23">
        <v>94475</v>
      </c>
      <c r="G14" s="336">
        <v>0</v>
      </c>
      <c r="H14" s="19">
        <v>44919.03</v>
      </c>
      <c r="I14" s="23">
        <v>49758.62</v>
      </c>
      <c r="J14" s="336">
        <v>0</v>
      </c>
      <c r="K14" s="337">
        <v>199980.45</v>
      </c>
      <c r="L14" s="336">
        <v>0</v>
      </c>
      <c r="M14" s="336">
        <v>0</v>
      </c>
      <c r="N14" s="18">
        <f t="shared" si="1"/>
        <v>389133.1</v>
      </c>
      <c r="O14" s="19">
        <f t="shared" si="2"/>
        <v>29933.315384615384</v>
      </c>
      <c r="P14" s="4"/>
    </row>
    <row r="15" spans="1:16" ht="23.25">
      <c r="A15" s="37" t="s">
        <v>151</v>
      </c>
      <c r="B15" s="37">
        <f>'[1]6.2นศ.ต่ออาจารย์'!$K$15</f>
        <v>36</v>
      </c>
      <c r="C15" s="210">
        <v>17</v>
      </c>
      <c r="D15" s="209">
        <v>0</v>
      </c>
      <c r="E15" s="209">
        <f t="shared" si="0"/>
        <v>17</v>
      </c>
      <c r="F15" s="23">
        <v>78660</v>
      </c>
      <c r="G15" s="336">
        <v>0</v>
      </c>
      <c r="H15" s="19">
        <v>103154.75</v>
      </c>
      <c r="I15" s="23">
        <v>198256.76</v>
      </c>
      <c r="J15" s="336">
        <v>0</v>
      </c>
      <c r="K15" s="337">
        <v>399960.9</v>
      </c>
      <c r="L15" s="336">
        <v>0</v>
      </c>
      <c r="M15" s="336">
        <v>0</v>
      </c>
      <c r="N15" s="18">
        <f t="shared" si="1"/>
        <v>780032.41</v>
      </c>
      <c r="O15" s="19">
        <f t="shared" si="2"/>
        <v>21667.566944444447</v>
      </c>
      <c r="P15" s="4"/>
    </row>
    <row r="16" spans="1:16" ht="23.25">
      <c r="A16" s="37" t="s">
        <v>11</v>
      </c>
      <c r="B16" s="210">
        <v>0</v>
      </c>
      <c r="C16" s="210">
        <v>0</v>
      </c>
      <c r="D16" s="210">
        <v>0</v>
      </c>
      <c r="E16" s="209">
        <f t="shared" si="0"/>
        <v>0</v>
      </c>
      <c r="F16" s="23">
        <v>0</v>
      </c>
      <c r="G16" s="336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36">
        <v>0</v>
      </c>
      <c r="N16" s="18">
        <f t="shared" si="1"/>
        <v>0</v>
      </c>
      <c r="O16" s="210">
        <v>0</v>
      </c>
      <c r="P16" s="4"/>
    </row>
    <row r="17" spans="1:16" ht="46.5">
      <c r="A17" s="42" t="s">
        <v>13</v>
      </c>
      <c r="B17" s="209">
        <v>0</v>
      </c>
      <c r="C17" s="209">
        <v>0</v>
      </c>
      <c r="D17" s="209">
        <v>0</v>
      </c>
      <c r="E17" s="209">
        <f t="shared" si="0"/>
        <v>0</v>
      </c>
      <c r="F17" s="23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210">
        <v>0</v>
      </c>
      <c r="M17" s="24"/>
      <c r="N17" s="18">
        <f t="shared" si="1"/>
        <v>0</v>
      </c>
      <c r="O17" s="210">
        <v>0</v>
      </c>
      <c r="P17" s="4"/>
    </row>
    <row r="18" spans="1:16" ht="23.25">
      <c r="A18" s="42" t="s">
        <v>14</v>
      </c>
      <c r="B18" s="209">
        <v>0</v>
      </c>
      <c r="C18" s="209">
        <v>0</v>
      </c>
      <c r="D18" s="209">
        <v>0</v>
      </c>
      <c r="E18" s="209">
        <f t="shared" si="0"/>
        <v>0</v>
      </c>
      <c r="F18" s="335">
        <v>0</v>
      </c>
      <c r="G18" s="336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18">
        <f t="shared" si="1"/>
        <v>0</v>
      </c>
      <c r="O18" s="210">
        <v>0</v>
      </c>
      <c r="P18" s="4"/>
    </row>
    <row r="19" spans="1:16" ht="23.25">
      <c r="A19" s="42" t="s">
        <v>476</v>
      </c>
      <c r="B19" s="209">
        <v>0</v>
      </c>
      <c r="C19" s="209">
        <v>0</v>
      </c>
      <c r="D19" s="209">
        <v>0</v>
      </c>
      <c r="E19" s="209">
        <f t="shared" si="0"/>
        <v>0</v>
      </c>
      <c r="F19" s="335">
        <v>0</v>
      </c>
      <c r="G19" s="344">
        <v>269487.67</v>
      </c>
      <c r="H19" s="336">
        <v>0</v>
      </c>
      <c r="I19" s="336">
        <v>0</v>
      </c>
      <c r="J19" s="336">
        <v>0</v>
      </c>
      <c r="K19" s="336">
        <v>0</v>
      </c>
      <c r="L19" s="336">
        <v>0</v>
      </c>
      <c r="M19" s="336">
        <v>0</v>
      </c>
      <c r="N19" s="18">
        <f t="shared" si="1"/>
        <v>269487.67</v>
      </c>
      <c r="O19" s="210">
        <v>0</v>
      </c>
      <c r="P19" s="4"/>
    </row>
    <row r="20" spans="1:16" ht="23.25">
      <c r="A20" s="334" t="s">
        <v>473</v>
      </c>
      <c r="B20" s="345">
        <v>0</v>
      </c>
      <c r="C20" s="345">
        <v>0</v>
      </c>
      <c r="D20" s="345">
        <v>0</v>
      </c>
      <c r="E20" s="209">
        <f t="shared" si="0"/>
        <v>0</v>
      </c>
      <c r="F20" s="339">
        <v>0</v>
      </c>
      <c r="G20" s="340">
        <v>0</v>
      </c>
      <c r="H20" s="340">
        <v>0</v>
      </c>
      <c r="I20" s="332">
        <v>1579534.69</v>
      </c>
      <c r="J20" s="336">
        <v>0</v>
      </c>
      <c r="K20" s="332">
        <v>246197.8</v>
      </c>
      <c r="L20" s="332">
        <v>42017</v>
      </c>
      <c r="M20" s="336">
        <v>0</v>
      </c>
      <c r="N20" s="199">
        <f t="shared" si="1"/>
        <v>1867749.49</v>
      </c>
      <c r="O20" s="210">
        <v>0</v>
      </c>
      <c r="P20" s="333"/>
    </row>
    <row r="21" spans="1:16" s="47" customFormat="1" ht="26.25">
      <c r="A21" s="45" t="s">
        <v>1</v>
      </c>
      <c r="B21" s="211">
        <f>'[1]6.2นศ.ต่ออาจารย์'!$K$16</f>
        <v>168</v>
      </c>
      <c r="C21" s="211">
        <f>SUM(C9:C20)</f>
        <v>107</v>
      </c>
      <c r="D21" s="211">
        <f aca="true" t="shared" si="3" ref="D21:K21">SUM(D9:D20)</f>
        <v>0</v>
      </c>
      <c r="E21" s="211">
        <f t="shared" si="3"/>
        <v>107</v>
      </c>
      <c r="F21" s="57">
        <f t="shared" si="3"/>
        <v>1332308.0699999998</v>
      </c>
      <c r="G21" s="57">
        <f t="shared" si="3"/>
        <v>269487.67</v>
      </c>
      <c r="H21" s="57">
        <f t="shared" si="3"/>
        <v>725675.17</v>
      </c>
      <c r="I21" s="57">
        <f t="shared" si="3"/>
        <v>2590058.45</v>
      </c>
      <c r="J21" s="211">
        <f t="shared" si="3"/>
        <v>0</v>
      </c>
      <c r="K21" s="57">
        <f t="shared" si="3"/>
        <v>1046139.1500000001</v>
      </c>
      <c r="L21" s="57">
        <f>SUM(L9:L20)</f>
        <v>42017</v>
      </c>
      <c r="M21" s="57">
        <f>SUM(M9:M20)</f>
        <v>0</v>
      </c>
      <c r="N21" s="57">
        <f>SUM(N9:N20)</f>
        <v>6005685.51</v>
      </c>
      <c r="O21" s="329">
        <f>(N21/B21)</f>
        <v>35748.12803571428</v>
      </c>
      <c r="P21" s="200"/>
    </row>
    <row r="22" spans="1:16" s="47" customFormat="1" ht="26.25">
      <c r="A22" s="510" t="s">
        <v>478</v>
      </c>
      <c r="B22" s="511"/>
      <c r="C22" s="511"/>
      <c r="D22" s="511"/>
      <c r="E22" s="512"/>
      <c r="F22" s="501">
        <f>F21+G21</f>
        <v>1601795.7399999998</v>
      </c>
      <c r="G22" s="502"/>
      <c r="H22" s="501">
        <f>H21+I21</f>
        <v>3315733.62</v>
      </c>
      <c r="I22" s="502"/>
      <c r="J22" s="501">
        <f>J21+K21</f>
        <v>1046139.1500000001</v>
      </c>
      <c r="K22" s="502"/>
      <c r="L22" s="501">
        <f>L21+M21</f>
        <v>42017</v>
      </c>
      <c r="M22" s="502"/>
      <c r="N22" s="197"/>
      <c r="O22" s="341"/>
      <c r="P22" s="33"/>
    </row>
    <row r="23" spans="1:16" s="47" customFormat="1" ht="26.25">
      <c r="A23" s="510" t="s">
        <v>479</v>
      </c>
      <c r="B23" s="511"/>
      <c r="C23" s="511"/>
      <c r="D23" s="511"/>
      <c r="E23" s="512"/>
      <c r="F23" s="501">
        <f>(H22+J22+L22)/B21</f>
        <v>26213.629583333335</v>
      </c>
      <c r="G23" s="502"/>
      <c r="H23" s="502"/>
      <c r="I23" s="320"/>
      <c r="J23" s="320" t="s">
        <v>481</v>
      </c>
      <c r="K23" s="320"/>
      <c r="L23" s="320"/>
      <c r="M23" s="320"/>
      <c r="N23" s="338"/>
      <c r="O23" s="343"/>
      <c r="P23" s="53"/>
    </row>
    <row r="24" spans="1:16" s="47" customFormat="1" ht="26.25">
      <c r="A24" s="510" t="s">
        <v>480</v>
      </c>
      <c r="B24" s="511"/>
      <c r="C24" s="511"/>
      <c r="D24" s="511"/>
      <c r="E24" s="512"/>
      <c r="F24" s="516">
        <f>N21/B21</f>
        <v>35748.12803571428</v>
      </c>
      <c r="G24" s="517"/>
      <c r="H24" s="517"/>
      <c r="I24" s="320"/>
      <c r="J24" s="320" t="s">
        <v>482</v>
      </c>
      <c r="K24" s="320"/>
      <c r="L24" s="320"/>
      <c r="M24" s="320"/>
      <c r="N24" s="338"/>
      <c r="O24" s="342"/>
      <c r="P24" s="53"/>
    </row>
    <row r="25" spans="1:16" s="47" customFormat="1" ht="23.25">
      <c r="A25" s="31" t="s">
        <v>197</v>
      </c>
      <c r="B25" s="32"/>
      <c r="C25" s="32"/>
      <c r="D25" s="32"/>
      <c r="E25" s="32"/>
      <c r="F25" s="368" t="s">
        <v>164</v>
      </c>
      <c r="G25" s="368"/>
      <c r="H25" s="368"/>
      <c r="I25" s="368"/>
      <c r="J25" s="368"/>
      <c r="K25" s="368"/>
      <c r="L25" s="368"/>
      <c r="M25" s="368"/>
      <c r="N25" s="368"/>
      <c r="O25" s="368"/>
      <c r="P25" s="369"/>
    </row>
    <row r="26" spans="1:16" s="47" customFormat="1" ht="23.25">
      <c r="A26" s="27" t="s">
        <v>22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s="47" customFormat="1" ht="23.25">
      <c r="A27" s="500" t="s">
        <v>121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50"/>
    </row>
    <row r="28" spans="1:16" s="47" customFormat="1" ht="23.25">
      <c r="A28" s="140" t="s">
        <v>122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50"/>
    </row>
    <row r="29" spans="1:16" s="47" customFormat="1" ht="23.25">
      <c r="A29" s="169" t="s">
        <v>123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50"/>
    </row>
    <row r="30" spans="1:16" s="47" customFormat="1" ht="23.25">
      <c r="A30" s="169" t="s">
        <v>124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0"/>
    </row>
    <row r="31" spans="1:16" s="47" customFormat="1" ht="23.25">
      <c r="A31" s="170" t="s">
        <v>125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ht="23.25">
      <c r="A32" s="11" t="s">
        <v>9</v>
      </c>
      <c r="B32" s="11"/>
      <c r="C32" s="11"/>
      <c r="D32" s="11"/>
      <c r="E32" s="11"/>
      <c r="F32" s="174"/>
      <c r="G32" s="174"/>
      <c r="H32" s="174"/>
      <c r="I32" s="174"/>
      <c r="J32" s="174"/>
      <c r="K32" s="174"/>
      <c r="L32" s="174"/>
      <c r="M32" s="174"/>
      <c r="N32" s="174" t="s">
        <v>129</v>
      </c>
      <c r="O32" s="174"/>
      <c r="P32" s="174"/>
    </row>
    <row r="33" spans="1:16" ht="23.25">
      <c r="A33" s="11" t="s">
        <v>152</v>
      </c>
      <c r="B33" s="11"/>
      <c r="C33" s="11"/>
      <c r="D33" s="11"/>
      <c r="E33" s="11"/>
      <c r="J33" s="14"/>
      <c r="K33" s="420" t="s">
        <v>130</v>
      </c>
      <c r="L33" s="420"/>
      <c r="M33" s="420"/>
      <c r="N33" s="420"/>
      <c r="O33" s="420"/>
      <c r="P33" s="420"/>
    </row>
  </sheetData>
  <sheetProtection/>
  <mergeCells count="33">
    <mergeCell ref="A23:E23"/>
    <mergeCell ref="A24:E24"/>
    <mergeCell ref="L22:M22"/>
    <mergeCell ref="F23:H23"/>
    <mergeCell ref="F24:H24"/>
    <mergeCell ref="L6:M6"/>
    <mergeCell ref="L7:M7"/>
    <mergeCell ref="F5:M5"/>
    <mergeCell ref="A22:E22"/>
    <mergeCell ref="B5:B7"/>
    <mergeCell ref="C6:C7"/>
    <mergeCell ref="D6:D7"/>
    <mergeCell ref="E6:E7"/>
    <mergeCell ref="K4:P4"/>
    <mergeCell ref="A27:O27"/>
    <mergeCell ref="K33:P33"/>
    <mergeCell ref="J22:K22"/>
    <mergeCell ref="F25:P25"/>
    <mergeCell ref="F22:G22"/>
    <mergeCell ref="H22:I22"/>
    <mergeCell ref="O5:O8"/>
    <mergeCell ref="P5:P8"/>
    <mergeCell ref="N5:N8"/>
    <mergeCell ref="A3:P3"/>
    <mergeCell ref="K1:P1"/>
    <mergeCell ref="A1:J1"/>
    <mergeCell ref="F7:G7"/>
    <mergeCell ref="H7:I7"/>
    <mergeCell ref="J7:K7"/>
    <mergeCell ref="A5:A8"/>
    <mergeCell ref="C5:E5"/>
    <mergeCell ref="F6:I6"/>
    <mergeCell ref="J6:K6"/>
  </mergeCells>
  <printOptions/>
  <pageMargins left="0.6299212598425197" right="0.18" top="0.7874015748031497" bottom="0.53" header="0.5118110236220472" footer="0.31496062992125984"/>
  <pageSetup firstPageNumber="26" useFirstPageNumber="1" horizontalDpi="600" verticalDpi="600" orientation="landscape" paperSize="9" scale="65" r:id="rId1"/>
  <headerFooter alignWithMargins="0">
    <oddHeader>&amp;R
</oddHeader>
    <oddFooter>&amp;Cหน้า 5-&amp;P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70" zoomScaleNormal="70" zoomScaleSheetLayoutView="70" zoomScalePageLayoutView="0" workbookViewId="0" topLeftCell="A13">
      <selection activeCell="E13" sqref="E13"/>
    </sheetView>
  </sheetViews>
  <sheetFormatPr defaultColWidth="9.140625" defaultRowHeight="21.75"/>
  <cols>
    <col min="1" max="1" width="28.8515625" style="1" customWidth="1"/>
    <col min="2" max="2" width="20.7109375" style="1" customWidth="1"/>
    <col min="3" max="3" width="12.28125" style="1" customWidth="1"/>
    <col min="4" max="4" width="12.421875" style="1" customWidth="1"/>
    <col min="5" max="5" width="9.421875" style="1" customWidth="1"/>
    <col min="6" max="6" width="10.8515625" style="1" customWidth="1"/>
    <col min="7" max="7" width="13.28125" style="1" customWidth="1"/>
    <col min="8" max="8" width="13.421875" style="1" customWidth="1"/>
    <col min="9" max="9" width="14.7109375" style="1" customWidth="1"/>
    <col min="10" max="10" width="12.140625" style="1" customWidth="1"/>
    <col min="11" max="11" width="11.140625" style="1" customWidth="1"/>
    <col min="12" max="12" width="15.8515625" style="1" customWidth="1"/>
    <col min="13" max="13" width="13.57421875" style="1" customWidth="1"/>
    <col min="14" max="14" width="11.57421875" style="1" customWidth="1"/>
    <col min="15" max="16384" width="9.140625" style="1" customWidth="1"/>
  </cols>
  <sheetData>
    <row r="1" spans="1:14" s="47" customFormat="1" ht="26.25" customHeight="1">
      <c r="A1" s="465" t="s">
        <v>205</v>
      </c>
      <c r="B1" s="465"/>
      <c r="C1" s="465"/>
      <c r="D1" s="465"/>
      <c r="E1" s="465"/>
      <c r="F1" s="465"/>
      <c r="G1" s="465"/>
      <c r="H1" s="465"/>
      <c r="I1" s="524" t="s">
        <v>206</v>
      </c>
      <c r="J1" s="524"/>
      <c r="K1" s="524"/>
      <c r="L1" s="524"/>
      <c r="M1" s="524"/>
      <c r="N1" s="524"/>
    </row>
    <row r="2" spans="1:14" s="47" customFormat="1" ht="26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s="47" customFormat="1" ht="26.25">
      <c r="A3" s="486" t="s">
        <v>251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355"/>
    </row>
    <row r="4" spans="1:14" s="47" customFormat="1" ht="23.25">
      <c r="A4" s="31" t="s">
        <v>161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68" t="s">
        <v>207</v>
      </c>
      <c r="M4" s="368"/>
      <c r="N4" s="369"/>
    </row>
    <row r="5" spans="1:14" s="54" customFormat="1" ht="42.75" customHeight="1">
      <c r="A5" s="494" t="s">
        <v>0</v>
      </c>
      <c r="B5" s="137" t="s">
        <v>69</v>
      </c>
      <c r="C5" s="469" t="s">
        <v>70</v>
      </c>
      <c r="D5" s="470"/>
      <c r="E5" s="471"/>
      <c r="F5" s="503" t="s">
        <v>24</v>
      </c>
      <c r="G5" s="469" t="s">
        <v>68</v>
      </c>
      <c r="H5" s="470"/>
      <c r="I5" s="470"/>
      <c r="J5" s="470"/>
      <c r="K5" s="470"/>
      <c r="L5" s="471"/>
      <c r="M5" s="503" t="s">
        <v>1</v>
      </c>
      <c r="N5" s="507" t="s">
        <v>8</v>
      </c>
    </row>
    <row r="6" spans="1:14" ht="30.75" customHeight="1">
      <c r="A6" s="495"/>
      <c r="B6" s="138"/>
      <c r="C6" s="184" t="s">
        <v>65</v>
      </c>
      <c r="D6" s="184" t="s">
        <v>66</v>
      </c>
      <c r="E6" s="184" t="s">
        <v>1</v>
      </c>
      <c r="F6" s="505"/>
      <c r="G6" s="489" t="s">
        <v>15</v>
      </c>
      <c r="H6" s="490"/>
      <c r="I6" s="489" t="s">
        <v>16</v>
      </c>
      <c r="J6" s="491"/>
      <c r="K6" s="492" t="s">
        <v>21</v>
      </c>
      <c r="L6" s="493"/>
      <c r="M6" s="504"/>
      <c r="N6" s="505"/>
    </row>
    <row r="7" spans="1:14" ht="23.25">
      <c r="A7" s="496"/>
      <c r="B7" s="67"/>
      <c r="C7" s="136"/>
      <c r="D7" s="136"/>
      <c r="E7" s="67"/>
      <c r="F7" s="506"/>
      <c r="G7" s="16" t="s">
        <v>65</v>
      </c>
      <c r="H7" s="16" t="s">
        <v>66</v>
      </c>
      <c r="I7" s="16" t="s">
        <v>65</v>
      </c>
      <c r="J7" s="16" t="s">
        <v>66</v>
      </c>
      <c r="K7" s="16" t="s">
        <v>65</v>
      </c>
      <c r="L7" s="16" t="s">
        <v>66</v>
      </c>
      <c r="M7" s="508"/>
      <c r="N7" s="506"/>
    </row>
    <row r="8" spans="1:14" ht="23.25">
      <c r="A8" s="36" t="s">
        <v>7</v>
      </c>
      <c r="B8" s="346">
        <f>'[1]6.3(2)ขรก.ลูกจ้างทั้งหมด'!$BB$10</f>
        <v>10</v>
      </c>
      <c r="C8" s="348">
        <v>10</v>
      </c>
      <c r="D8" s="348">
        <v>0</v>
      </c>
      <c r="E8" s="348">
        <f aca="true" t="shared" si="0" ref="E8:E17">SUM(C8:D8)</f>
        <v>10</v>
      </c>
      <c r="F8" s="21">
        <f aca="true" t="shared" si="1" ref="F8:F15">(E8/B8)*100</f>
        <v>100</v>
      </c>
      <c r="G8" s="23">
        <v>21878</v>
      </c>
      <c r="H8" s="20">
        <v>0</v>
      </c>
      <c r="I8" s="23">
        <v>6480</v>
      </c>
      <c r="J8" s="23">
        <v>0</v>
      </c>
      <c r="K8" s="23">
        <v>0</v>
      </c>
      <c r="L8" s="23">
        <v>0</v>
      </c>
      <c r="M8" s="18">
        <f aca="true" t="shared" si="2" ref="M8:M17">SUM(G8:L8)</f>
        <v>28358</v>
      </c>
      <c r="N8" s="3"/>
    </row>
    <row r="9" spans="1:14" ht="23.25">
      <c r="A9" s="36" t="s">
        <v>6</v>
      </c>
      <c r="B9" s="346">
        <f>'[1]6.3(2)ขรก.ลูกจ้างทั้งหมด'!$BB$11</f>
        <v>11</v>
      </c>
      <c r="C9" s="348">
        <v>11</v>
      </c>
      <c r="D9" s="348">
        <v>0</v>
      </c>
      <c r="E9" s="348">
        <f t="shared" si="0"/>
        <v>11</v>
      </c>
      <c r="F9" s="21">
        <f t="shared" si="1"/>
        <v>100</v>
      </c>
      <c r="G9" s="24">
        <v>6798</v>
      </c>
      <c r="H9" s="20">
        <v>0</v>
      </c>
      <c r="I9" s="24" t="s">
        <v>224</v>
      </c>
      <c r="J9" s="23">
        <v>0</v>
      </c>
      <c r="K9" s="23">
        <v>0</v>
      </c>
      <c r="L9" s="23">
        <v>0</v>
      </c>
      <c r="M9" s="18">
        <f t="shared" si="2"/>
        <v>6798</v>
      </c>
      <c r="N9" s="6"/>
    </row>
    <row r="10" spans="1:14" ht="23.25">
      <c r="A10" s="37" t="s">
        <v>5</v>
      </c>
      <c r="B10" s="346">
        <f>'[1]6.3(2)ขรก.ลูกจ้างทั้งหมด'!$BB$12</f>
        <v>10.5</v>
      </c>
      <c r="C10" s="349">
        <v>10.5</v>
      </c>
      <c r="D10" s="348">
        <v>0</v>
      </c>
      <c r="E10" s="348">
        <f t="shared" si="0"/>
        <v>10.5</v>
      </c>
      <c r="F10" s="21">
        <f t="shared" si="1"/>
        <v>100</v>
      </c>
      <c r="G10" s="23">
        <v>2480</v>
      </c>
      <c r="H10" s="20">
        <v>0</v>
      </c>
      <c r="I10" s="23">
        <v>9500</v>
      </c>
      <c r="J10" s="23">
        <v>0</v>
      </c>
      <c r="K10" s="23">
        <v>0</v>
      </c>
      <c r="L10" s="23">
        <v>0</v>
      </c>
      <c r="M10" s="18">
        <f t="shared" si="2"/>
        <v>11980</v>
      </c>
      <c r="N10" s="4"/>
    </row>
    <row r="11" spans="1:14" ht="23.25">
      <c r="A11" s="37" t="s">
        <v>12</v>
      </c>
      <c r="B11" s="346">
        <f>'[1]6.3(2)ขรก.ลูกจ้างทั้งหมด'!$BB$13</f>
        <v>12</v>
      </c>
      <c r="C11" s="349">
        <v>12</v>
      </c>
      <c r="D11" s="348">
        <v>0</v>
      </c>
      <c r="E11" s="348">
        <f t="shared" si="0"/>
        <v>12</v>
      </c>
      <c r="F11" s="21">
        <f t="shared" si="1"/>
        <v>100</v>
      </c>
      <c r="G11" s="23">
        <v>360</v>
      </c>
      <c r="H11" s="20">
        <v>0</v>
      </c>
      <c r="I11" s="23" t="s">
        <v>224</v>
      </c>
      <c r="J11" s="23">
        <v>0</v>
      </c>
      <c r="K11" s="23">
        <v>0</v>
      </c>
      <c r="L11" s="23">
        <v>0</v>
      </c>
      <c r="M11" s="18">
        <f t="shared" si="2"/>
        <v>360</v>
      </c>
      <c r="N11" s="4"/>
    </row>
    <row r="12" spans="1:14" ht="23.25">
      <c r="A12" s="37" t="s">
        <v>4</v>
      </c>
      <c r="B12" s="346">
        <f>'[1]6.3(2)ขรก.ลูกจ้างทั้งหมด'!$BB$14</f>
        <v>9</v>
      </c>
      <c r="C12" s="349">
        <v>9</v>
      </c>
      <c r="D12" s="348">
        <v>0</v>
      </c>
      <c r="E12" s="348">
        <f t="shared" si="0"/>
        <v>9</v>
      </c>
      <c r="F12" s="21">
        <f t="shared" si="1"/>
        <v>100</v>
      </c>
      <c r="G12" s="23">
        <v>5070</v>
      </c>
      <c r="H12" s="20">
        <v>0</v>
      </c>
      <c r="I12" s="23" t="s">
        <v>224</v>
      </c>
      <c r="J12" s="23">
        <v>0</v>
      </c>
      <c r="K12" s="23">
        <v>0</v>
      </c>
      <c r="L12" s="23">
        <v>0</v>
      </c>
      <c r="M12" s="18">
        <f t="shared" si="2"/>
        <v>5070</v>
      </c>
      <c r="N12" s="4"/>
    </row>
    <row r="13" spans="1:14" ht="23.25">
      <c r="A13" s="37" t="s">
        <v>3</v>
      </c>
      <c r="B13" s="346">
        <f>'[1]6.3(2)ขรก.ลูกจ้างทั้งหมด'!$BB$15</f>
        <v>3.5</v>
      </c>
      <c r="C13" s="349">
        <v>3.5</v>
      </c>
      <c r="D13" s="348">
        <v>0</v>
      </c>
      <c r="E13" s="348">
        <f t="shared" si="0"/>
        <v>3.5</v>
      </c>
      <c r="F13" s="21">
        <f t="shared" si="1"/>
        <v>100</v>
      </c>
      <c r="G13" s="23" t="s">
        <v>224</v>
      </c>
      <c r="H13" s="20">
        <v>0</v>
      </c>
      <c r="I13" s="23" t="s">
        <v>224</v>
      </c>
      <c r="J13" s="23">
        <v>0</v>
      </c>
      <c r="K13" s="23">
        <v>0</v>
      </c>
      <c r="L13" s="23">
        <v>0</v>
      </c>
      <c r="M13" s="18">
        <f t="shared" si="2"/>
        <v>0</v>
      </c>
      <c r="N13" s="4"/>
    </row>
    <row r="14" spans="1:14" ht="23.25">
      <c r="A14" s="37" t="s">
        <v>20</v>
      </c>
      <c r="B14" s="346">
        <f>'[1]6.3(2)ขรก.ลูกจ้างทั้งหมด'!$BB$16</f>
        <v>11</v>
      </c>
      <c r="C14" s="349">
        <v>11</v>
      </c>
      <c r="D14" s="348">
        <v>0</v>
      </c>
      <c r="E14" s="348">
        <f t="shared" si="0"/>
        <v>11</v>
      </c>
      <c r="F14" s="21">
        <f t="shared" si="1"/>
        <v>100</v>
      </c>
      <c r="G14" s="23">
        <v>1660</v>
      </c>
      <c r="H14" s="20">
        <v>0</v>
      </c>
      <c r="I14" s="23">
        <v>10176.75</v>
      </c>
      <c r="J14" s="23">
        <v>0</v>
      </c>
      <c r="K14" s="23">
        <v>0</v>
      </c>
      <c r="L14" s="23">
        <v>0</v>
      </c>
      <c r="M14" s="18">
        <f t="shared" si="2"/>
        <v>11836.75</v>
      </c>
      <c r="N14" s="4"/>
    </row>
    <row r="15" spans="1:14" ht="23.25">
      <c r="A15" s="37" t="s">
        <v>11</v>
      </c>
      <c r="B15" s="519">
        <f>'[1]6.3(2)ขรก.ลูกจ้างทั้งหมด'!$BB$17</f>
        <v>83.5</v>
      </c>
      <c r="C15" s="349">
        <v>68.5</v>
      </c>
      <c r="D15" s="348">
        <v>0</v>
      </c>
      <c r="E15" s="348">
        <f t="shared" si="0"/>
        <v>68.5</v>
      </c>
      <c r="F15" s="21">
        <f t="shared" si="1"/>
        <v>82.03592814371258</v>
      </c>
      <c r="G15" s="23">
        <v>34216</v>
      </c>
      <c r="H15" s="20">
        <v>0</v>
      </c>
      <c r="I15" s="23">
        <v>57679</v>
      </c>
      <c r="J15" s="23">
        <v>0</v>
      </c>
      <c r="K15" s="23">
        <v>0</v>
      </c>
      <c r="L15" s="23">
        <v>0</v>
      </c>
      <c r="M15" s="18">
        <f t="shared" si="2"/>
        <v>91895</v>
      </c>
      <c r="N15" s="4"/>
    </row>
    <row r="16" spans="1:14" ht="46.5">
      <c r="A16" s="42" t="s">
        <v>13</v>
      </c>
      <c r="B16" s="520"/>
      <c r="C16" s="350">
        <v>9</v>
      </c>
      <c r="D16" s="348">
        <v>0</v>
      </c>
      <c r="E16" s="348">
        <f t="shared" si="0"/>
        <v>9</v>
      </c>
      <c r="F16" s="21">
        <f>(E16/B15)*100</f>
        <v>10.778443113772456</v>
      </c>
      <c r="G16" s="23" t="s">
        <v>224</v>
      </c>
      <c r="H16" s="20">
        <v>0</v>
      </c>
      <c r="I16" s="23">
        <v>16210</v>
      </c>
      <c r="J16" s="23">
        <v>0</v>
      </c>
      <c r="K16" s="23">
        <v>0</v>
      </c>
      <c r="L16" s="23">
        <v>0</v>
      </c>
      <c r="M16" s="18">
        <f t="shared" si="2"/>
        <v>16210</v>
      </c>
      <c r="N16" s="4"/>
    </row>
    <row r="17" spans="1:14" ht="23.25">
      <c r="A17" s="39" t="s">
        <v>14</v>
      </c>
      <c r="B17" s="521"/>
      <c r="C17" s="351">
        <v>6</v>
      </c>
      <c r="D17" s="348">
        <v>0</v>
      </c>
      <c r="E17" s="351">
        <f t="shared" si="0"/>
        <v>6</v>
      </c>
      <c r="F17" s="22">
        <f>(E17/B15)*100</f>
        <v>7.18562874251497</v>
      </c>
      <c r="G17" s="198" t="s">
        <v>224</v>
      </c>
      <c r="H17" s="20">
        <v>0</v>
      </c>
      <c r="I17" s="198" t="s">
        <v>224</v>
      </c>
      <c r="J17" s="23">
        <v>0</v>
      </c>
      <c r="K17" s="23">
        <v>0</v>
      </c>
      <c r="L17" s="23">
        <v>0</v>
      </c>
      <c r="M17" s="199">
        <f t="shared" si="2"/>
        <v>0</v>
      </c>
      <c r="N17" s="5"/>
    </row>
    <row r="18" spans="1:14" s="47" customFormat="1" ht="26.25">
      <c r="A18" s="45" t="s">
        <v>1</v>
      </c>
      <c r="B18" s="347">
        <f>SUM(B8:B17)</f>
        <v>150.5</v>
      </c>
      <c r="C18" s="57">
        <f>SUM(C8:C17)</f>
        <v>150.5</v>
      </c>
      <c r="D18" s="57">
        <f>SUM(D8:D17)</f>
        <v>0</v>
      </c>
      <c r="E18" s="57">
        <f>SUM(E8:E17)</f>
        <v>150.5</v>
      </c>
      <c r="F18" s="522">
        <f>(E18/B18)*100</f>
        <v>100</v>
      </c>
      <c r="G18" s="57">
        <f aca="true" t="shared" si="3" ref="G18:M18">SUM(G8:G17)</f>
        <v>72462</v>
      </c>
      <c r="H18" s="58">
        <f t="shared" si="3"/>
        <v>0</v>
      </c>
      <c r="I18" s="59">
        <f t="shared" si="3"/>
        <v>100045.75</v>
      </c>
      <c r="J18" s="59">
        <f t="shared" si="3"/>
        <v>0</v>
      </c>
      <c r="K18" s="59">
        <f t="shared" si="3"/>
        <v>0</v>
      </c>
      <c r="L18" s="59">
        <f t="shared" si="3"/>
        <v>0</v>
      </c>
      <c r="M18" s="201">
        <f t="shared" si="3"/>
        <v>172507.75</v>
      </c>
      <c r="N18" s="200"/>
    </row>
    <row r="19" spans="1:14" s="47" customFormat="1" ht="26.25">
      <c r="A19" s="510" t="s">
        <v>1</v>
      </c>
      <c r="B19" s="511"/>
      <c r="C19" s="512"/>
      <c r="D19" s="68"/>
      <c r="E19" s="68"/>
      <c r="F19" s="523"/>
      <c r="G19" s="501">
        <f>G18+H18</f>
        <v>72462</v>
      </c>
      <c r="H19" s="502"/>
      <c r="I19" s="501">
        <f>I18+J18</f>
        <v>100045.75</v>
      </c>
      <c r="J19" s="502"/>
      <c r="K19" s="501">
        <f>K18+L18</f>
        <v>0</v>
      </c>
      <c r="L19" s="502"/>
      <c r="M19" s="46"/>
      <c r="N19" s="33"/>
    </row>
    <row r="20" spans="1:14" s="47" customFormat="1" ht="23.25">
      <c r="A20" s="31" t="s">
        <v>197</v>
      </c>
      <c r="B20" s="32"/>
      <c r="C20" s="32"/>
      <c r="D20" s="32"/>
      <c r="E20" s="32"/>
      <c r="F20" s="32"/>
      <c r="G20" s="368" t="s">
        <v>164</v>
      </c>
      <c r="H20" s="368"/>
      <c r="I20" s="368"/>
      <c r="J20" s="368"/>
      <c r="K20" s="368"/>
      <c r="L20" s="368"/>
      <c r="M20" s="368"/>
      <c r="N20" s="369"/>
    </row>
    <row r="21" spans="1:14" s="47" customFormat="1" ht="23.25">
      <c r="A21" s="202" t="s">
        <v>131</v>
      </c>
      <c r="B21" s="203"/>
      <c r="C21" s="203"/>
      <c r="D21" s="203"/>
      <c r="E21" s="203"/>
      <c r="F21" s="203"/>
      <c r="G21" s="203"/>
      <c r="H21" s="203"/>
      <c r="I21" s="203"/>
      <c r="J21" s="203"/>
      <c r="K21" s="51"/>
      <c r="L21" s="51"/>
      <c r="M21" s="51"/>
      <c r="N21" s="50"/>
    </row>
    <row r="22" spans="1:14" s="47" customFormat="1" ht="23.25">
      <c r="A22" s="202" t="s">
        <v>132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51"/>
      <c r="L22" s="51"/>
      <c r="M22" s="51"/>
      <c r="N22" s="50"/>
    </row>
    <row r="23" spans="1:14" s="47" customFormat="1" ht="23.25">
      <c r="A23" s="204" t="s">
        <v>126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171"/>
      <c r="L23" s="171"/>
      <c r="M23" s="171"/>
      <c r="N23" s="50"/>
    </row>
    <row r="24" spans="1:14" s="47" customFormat="1" ht="23.25">
      <c r="A24" s="204" t="s">
        <v>127</v>
      </c>
      <c r="B24" s="205"/>
      <c r="C24" s="205"/>
      <c r="D24" s="205"/>
      <c r="E24" s="205"/>
      <c r="F24" s="205"/>
      <c r="G24" s="205"/>
      <c r="H24" s="205"/>
      <c r="I24" s="205"/>
      <c r="J24" s="205"/>
      <c r="K24" s="171"/>
      <c r="L24" s="171"/>
      <c r="M24" s="171"/>
      <c r="N24" s="50"/>
    </row>
    <row r="25" spans="1:14" s="47" customFormat="1" ht="23.25">
      <c r="A25" s="206" t="s">
        <v>128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172"/>
      <c r="L25" s="172"/>
      <c r="M25" s="172"/>
      <c r="N25" s="53"/>
    </row>
    <row r="26" spans="1:14" ht="23.25">
      <c r="A26" s="11" t="s">
        <v>9</v>
      </c>
      <c r="B26" s="11"/>
      <c r="C26" s="11"/>
      <c r="D26" s="11"/>
      <c r="E26" s="11"/>
      <c r="F26" s="11"/>
      <c r="G26" s="174"/>
      <c r="H26" s="174"/>
      <c r="I26" s="174"/>
      <c r="J26" s="518" t="s">
        <v>153</v>
      </c>
      <c r="K26" s="518"/>
      <c r="L26" s="518"/>
      <c r="M26" s="518"/>
      <c r="N26" s="518"/>
    </row>
    <row r="27" spans="1:14" ht="23.25">
      <c r="A27" s="11" t="s">
        <v>152</v>
      </c>
      <c r="B27" s="11"/>
      <c r="C27" s="11"/>
      <c r="D27" s="11"/>
      <c r="E27" s="11"/>
      <c r="F27" s="11"/>
      <c r="K27" s="14"/>
      <c r="L27" s="420" t="s">
        <v>133</v>
      </c>
      <c r="M27" s="420"/>
      <c r="N27" s="420"/>
    </row>
  </sheetData>
  <sheetProtection/>
  <mergeCells count="22">
    <mergeCell ref="A3:N3"/>
    <mergeCell ref="F5:F7"/>
    <mergeCell ref="C5:E5"/>
    <mergeCell ref="L4:N4"/>
    <mergeCell ref="L27:N27"/>
    <mergeCell ref="K19:L19"/>
    <mergeCell ref="G5:L5"/>
    <mergeCell ref="G19:H19"/>
    <mergeCell ref="I19:J19"/>
    <mergeCell ref="A1:H1"/>
    <mergeCell ref="M5:M7"/>
    <mergeCell ref="N5:N7"/>
    <mergeCell ref="A5:A7"/>
    <mergeCell ref="I1:N1"/>
    <mergeCell ref="A19:C19"/>
    <mergeCell ref="G20:N20"/>
    <mergeCell ref="J26:N26"/>
    <mergeCell ref="G6:H6"/>
    <mergeCell ref="I6:J6"/>
    <mergeCell ref="K6:L6"/>
    <mergeCell ref="B15:B17"/>
    <mergeCell ref="F18:F19"/>
  </mergeCells>
  <printOptions/>
  <pageMargins left="0.6299212598425197" right="0.5511811023622047" top="0.7874015748031497" bottom="0.984251968503937" header="0.5118110236220472" footer="0.31496062992125984"/>
  <pageSetup firstPageNumber="27" useFirstPageNumber="1" horizontalDpi="600" verticalDpi="600" orientation="landscape" paperSize="9" scale="67" r:id="rId1"/>
  <headerFooter alignWithMargins="0">
    <oddFooter>&amp;C&amp;15หน้า 5-&amp;P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B1">
      <selection activeCell="C6" sqref="C6:C24"/>
    </sheetView>
  </sheetViews>
  <sheetFormatPr defaultColWidth="9.140625" defaultRowHeight="21.75"/>
  <cols>
    <col min="1" max="1" width="11.28125" style="0" customWidth="1"/>
    <col min="2" max="2" width="21.57421875" style="0" customWidth="1"/>
    <col min="3" max="3" width="18.7109375" style="0" customWidth="1"/>
    <col min="4" max="4" width="18.421875" style="0" customWidth="1"/>
    <col min="5" max="6" width="15.140625" style="0" customWidth="1"/>
    <col min="7" max="7" width="16.8515625" style="0" customWidth="1"/>
  </cols>
  <sheetData>
    <row r="1" spans="1:7" ht="23.25">
      <c r="A1" s="362" t="s">
        <v>194</v>
      </c>
      <c r="B1" s="362"/>
      <c r="C1" s="362"/>
      <c r="D1" s="362"/>
      <c r="E1" s="362"/>
      <c r="F1" s="362"/>
      <c r="G1" s="362"/>
    </row>
    <row r="2" spans="1:7" ht="23.25">
      <c r="A2" s="8"/>
      <c r="B2" s="8"/>
      <c r="C2" s="8"/>
      <c r="D2" s="8"/>
      <c r="E2" s="8"/>
      <c r="F2" s="8"/>
      <c r="G2" s="15" t="s">
        <v>246</v>
      </c>
    </row>
    <row r="3" spans="1:7" ht="26.25">
      <c r="A3" s="353" t="s">
        <v>76</v>
      </c>
      <c r="B3" s="354"/>
      <c r="C3" s="354"/>
      <c r="D3" s="354"/>
      <c r="E3" s="354"/>
      <c r="F3" s="354"/>
      <c r="G3" s="355"/>
    </row>
    <row r="4" spans="1:7" ht="26.25">
      <c r="A4" s="353" t="s">
        <v>334</v>
      </c>
      <c r="B4" s="354"/>
      <c r="C4" s="354"/>
      <c r="D4" s="354"/>
      <c r="E4" s="354"/>
      <c r="F4" s="354"/>
      <c r="G4" s="359"/>
    </row>
    <row r="5" spans="1:7" ht="46.5">
      <c r="A5" s="238" t="s">
        <v>288</v>
      </c>
      <c r="B5" s="238" t="s">
        <v>289</v>
      </c>
      <c r="C5" s="238" t="s">
        <v>290</v>
      </c>
      <c r="D5" s="238" t="s">
        <v>291</v>
      </c>
      <c r="E5" s="239" t="s">
        <v>292</v>
      </c>
      <c r="F5" s="238" t="s">
        <v>293</v>
      </c>
      <c r="G5" s="238" t="s">
        <v>239</v>
      </c>
    </row>
    <row r="6" spans="1:7" ht="21.75">
      <c r="A6" s="292" t="s">
        <v>339</v>
      </c>
      <c r="B6" s="292" t="s">
        <v>358</v>
      </c>
      <c r="C6" s="292" t="s">
        <v>370</v>
      </c>
      <c r="D6" s="292" t="s">
        <v>371</v>
      </c>
      <c r="E6" s="293">
        <v>3</v>
      </c>
      <c r="F6" s="240" t="s">
        <v>447</v>
      </c>
      <c r="G6" s="240" t="s">
        <v>397</v>
      </c>
    </row>
    <row r="7" spans="1:7" ht="21.75">
      <c r="A7" s="292" t="s">
        <v>340</v>
      </c>
      <c r="B7" s="292" t="s">
        <v>359</v>
      </c>
      <c r="C7" s="292" t="s">
        <v>359</v>
      </c>
      <c r="D7" s="292" t="s">
        <v>372</v>
      </c>
      <c r="E7" s="293">
        <v>3</v>
      </c>
      <c r="F7" s="240" t="s">
        <v>447</v>
      </c>
      <c r="G7" s="240" t="s">
        <v>397</v>
      </c>
    </row>
    <row r="8" spans="1:7" ht="21.75">
      <c r="A8" s="293" t="s">
        <v>341</v>
      </c>
      <c r="B8" s="293" t="s">
        <v>224</v>
      </c>
      <c r="C8" s="292" t="s">
        <v>373</v>
      </c>
      <c r="D8" s="292" t="s">
        <v>374</v>
      </c>
      <c r="E8" s="293">
        <v>3</v>
      </c>
      <c r="F8" s="240" t="s">
        <v>447</v>
      </c>
      <c r="G8" s="240" t="s">
        <v>397</v>
      </c>
    </row>
    <row r="9" spans="1:7" ht="21.75">
      <c r="A9" s="293" t="s">
        <v>342</v>
      </c>
      <c r="B9" s="293" t="s">
        <v>224</v>
      </c>
      <c r="C9" s="292" t="s">
        <v>375</v>
      </c>
      <c r="D9" s="292" t="s">
        <v>376</v>
      </c>
      <c r="E9" s="293">
        <v>2</v>
      </c>
      <c r="F9" s="240" t="s">
        <v>447</v>
      </c>
      <c r="G9" s="240" t="s">
        <v>397</v>
      </c>
    </row>
    <row r="10" spans="1:7" ht="21.75">
      <c r="A10" s="292" t="s">
        <v>343</v>
      </c>
      <c r="B10" s="292" t="s">
        <v>360</v>
      </c>
      <c r="C10" s="292" t="s">
        <v>360</v>
      </c>
      <c r="D10" s="292" t="s">
        <v>376</v>
      </c>
      <c r="E10" s="293">
        <v>3</v>
      </c>
      <c r="F10" s="240" t="s">
        <v>447</v>
      </c>
      <c r="G10" s="240" t="s">
        <v>397</v>
      </c>
    </row>
    <row r="11" spans="1:7" ht="21.75">
      <c r="A11" s="292" t="s">
        <v>344</v>
      </c>
      <c r="B11" s="292" t="s">
        <v>361</v>
      </c>
      <c r="C11" s="292" t="s">
        <v>377</v>
      </c>
      <c r="D11" s="292" t="s">
        <v>378</v>
      </c>
      <c r="E11" s="293">
        <v>3</v>
      </c>
      <c r="F11" s="240" t="s">
        <v>447</v>
      </c>
      <c r="G11" s="240" t="s">
        <v>397</v>
      </c>
    </row>
    <row r="12" spans="1:7" ht="21.75">
      <c r="A12" s="292" t="s">
        <v>345</v>
      </c>
      <c r="B12" s="292" t="s">
        <v>362</v>
      </c>
      <c r="C12" s="292" t="s">
        <v>379</v>
      </c>
      <c r="D12" s="292" t="s">
        <v>380</v>
      </c>
      <c r="E12" s="293">
        <v>3</v>
      </c>
      <c r="F12" s="240" t="s">
        <v>447</v>
      </c>
      <c r="G12" s="240" t="s">
        <v>397</v>
      </c>
    </row>
    <row r="13" spans="1:7" ht="21.75">
      <c r="A13" s="293" t="s">
        <v>346</v>
      </c>
      <c r="B13" s="293" t="s">
        <v>224</v>
      </c>
      <c r="C13" s="292" t="s">
        <v>445</v>
      </c>
      <c r="D13" s="292" t="s">
        <v>381</v>
      </c>
      <c r="E13" s="293">
        <v>3</v>
      </c>
      <c r="F13" s="240" t="s">
        <v>447</v>
      </c>
      <c r="G13" s="240" t="s">
        <v>397</v>
      </c>
    </row>
    <row r="14" spans="1:7" ht="21.75">
      <c r="A14" s="292" t="s">
        <v>347</v>
      </c>
      <c r="B14" s="292" t="s">
        <v>363</v>
      </c>
      <c r="C14" s="292" t="s">
        <v>363</v>
      </c>
      <c r="D14" s="292" t="s">
        <v>382</v>
      </c>
      <c r="E14" s="293">
        <v>3</v>
      </c>
      <c r="F14" s="240" t="s">
        <v>447</v>
      </c>
      <c r="G14" s="240" t="s">
        <v>397</v>
      </c>
    </row>
    <row r="15" spans="1:7" ht="21.75">
      <c r="A15" s="292" t="s">
        <v>348</v>
      </c>
      <c r="B15" s="292" t="s">
        <v>364</v>
      </c>
      <c r="C15" s="292" t="s">
        <v>364</v>
      </c>
      <c r="D15" s="292" t="s">
        <v>383</v>
      </c>
      <c r="E15" s="293">
        <v>3</v>
      </c>
      <c r="F15" s="240" t="s">
        <v>447</v>
      </c>
      <c r="G15" s="240" t="s">
        <v>397</v>
      </c>
    </row>
    <row r="16" spans="1:7" ht="21.75">
      <c r="A16" s="293" t="s">
        <v>349</v>
      </c>
      <c r="B16" s="293" t="s">
        <v>224</v>
      </c>
      <c r="C16" s="292" t="s">
        <v>446</v>
      </c>
      <c r="D16" s="292" t="s">
        <v>384</v>
      </c>
      <c r="E16" s="293">
        <v>3</v>
      </c>
      <c r="F16" s="240" t="s">
        <v>447</v>
      </c>
      <c r="G16" s="240" t="s">
        <v>397</v>
      </c>
    </row>
    <row r="17" spans="1:7" ht="21.75">
      <c r="A17" s="292" t="s">
        <v>350</v>
      </c>
      <c r="B17" s="292" t="s">
        <v>365</v>
      </c>
      <c r="C17" s="292" t="s">
        <v>385</v>
      </c>
      <c r="D17" s="292" t="s">
        <v>386</v>
      </c>
      <c r="E17" s="293">
        <v>3</v>
      </c>
      <c r="F17" s="240" t="s">
        <v>447</v>
      </c>
      <c r="G17" s="240" t="s">
        <v>397</v>
      </c>
    </row>
    <row r="18" spans="1:7" ht="21.75">
      <c r="A18" s="293" t="s">
        <v>351</v>
      </c>
      <c r="B18" s="293" t="s">
        <v>224</v>
      </c>
      <c r="C18" s="292" t="s">
        <v>387</v>
      </c>
      <c r="D18" s="292" t="s">
        <v>388</v>
      </c>
      <c r="E18" s="293">
        <v>3</v>
      </c>
      <c r="F18" s="240" t="s">
        <v>447</v>
      </c>
      <c r="G18" s="240" t="s">
        <v>397</v>
      </c>
    </row>
    <row r="19" spans="1:7" ht="21.75">
      <c r="A19" s="292" t="s">
        <v>352</v>
      </c>
      <c r="B19" s="292" t="s">
        <v>366</v>
      </c>
      <c r="C19" s="292" t="s">
        <v>366</v>
      </c>
      <c r="D19" s="292" t="s">
        <v>389</v>
      </c>
      <c r="E19" s="293">
        <v>3</v>
      </c>
      <c r="F19" s="240" t="s">
        <v>447</v>
      </c>
      <c r="G19" s="240" t="s">
        <v>397</v>
      </c>
    </row>
    <row r="20" spans="1:7" ht="21.75">
      <c r="A20" s="293" t="s">
        <v>353</v>
      </c>
      <c r="B20" s="293" t="s">
        <v>224</v>
      </c>
      <c r="C20" s="292" t="s">
        <v>390</v>
      </c>
      <c r="D20" s="292" t="s">
        <v>391</v>
      </c>
      <c r="E20" s="293">
        <v>4</v>
      </c>
      <c r="F20" s="240" t="s">
        <v>447</v>
      </c>
      <c r="G20" s="240" t="s">
        <v>397</v>
      </c>
    </row>
    <row r="21" spans="1:7" ht="21.75">
      <c r="A21" s="292" t="s">
        <v>354</v>
      </c>
      <c r="B21" s="292" t="s">
        <v>367</v>
      </c>
      <c r="C21" s="292" t="s">
        <v>392</v>
      </c>
      <c r="D21" s="292" t="s">
        <v>390</v>
      </c>
      <c r="E21" s="293">
        <v>3</v>
      </c>
      <c r="F21" s="240" t="s">
        <v>447</v>
      </c>
      <c r="G21" s="240" t="s">
        <v>397</v>
      </c>
    </row>
    <row r="22" spans="1:7" ht="21.75">
      <c r="A22" s="292" t="s">
        <v>355</v>
      </c>
      <c r="B22" s="292" t="s">
        <v>368</v>
      </c>
      <c r="C22" s="292" t="s">
        <v>368</v>
      </c>
      <c r="D22" s="292" t="s">
        <v>393</v>
      </c>
      <c r="E22" s="293">
        <v>3</v>
      </c>
      <c r="F22" s="240" t="s">
        <v>447</v>
      </c>
      <c r="G22" s="240" t="s">
        <v>397</v>
      </c>
    </row>
    <row r="23" spans="1:7" ht="21.75">
      <c r="A23" s="293" t="s">
        <v>356</v>
      </c>
      <c r="B23" s="293" t="s">
        <v>224</v>
      </c>
      <c r="C23" s="292" t="s">
        <v>394</v>
      </c>
      <c r="D23" s="292" t="s">
        <v>395</v>
      </c>
      <c r="E23" s="293">
        <v>3</v>
      </c>
      <c r="F23" s="240" t="s">
        <v>447</v>
      </c>
      <c r="G23" s="240" t="s">
        <v>397</v>
      </c>
    </row>
    <row r="24" spans="1:7" ht="21.75">
      <c r="A24" s="292" t="s">
        <v>357</v>
      </c>
      <c r="B24" s="292" t="s">
        <v>369</v>
      </c>
      <c r="C24" s="292" t="s">
        <v>369</v>
      </c>
      <c r="D24" s="292" t="s">
        <v>396</v>
      </c>
      <c r="E24" s="293">
        <v>3</v>
      </c>
      <c r="F24" s="240" t="s">
        <v>447</v>
      </c>
      <c r="G24" s="240" t="s">
        <v>397</v>
      </c>
    </row>
    <row r="25" spans="1:7" ht="21.75">
      <c r="A25" s="240" t="s">
        <v>1</v>
      </c>
      <c r="B25" s="293">
        <v>12</v>
      </c>
      <c r="C25" s="293">
        <v>19</v>
      </c>
      <c r="D25" s="293"/>
      <c r="E25" s="293"/>
      <c r="F25" s="293"/>
      <c r="G25" s="293"/>
    </row>
    <row r="26" spans="1:7" ht="21.75">
      <c r="A26" s="289"/>
      <c r="B26" s="290">
        <f>(C25/B25)*100</f>
        <v>158.33333333333331</v>
      </c>
      <c r="C26" s="291" t="s">
        <v>294</v>
      </c>
      <c r="D26" s="378" t="s">
        <v>295</v>
      </c>
      <c r="E26" s="379"/>
      <c r="F26" s="379"/>
      <c r="G26" s="241"/>
    </row>
    <row r="27" spans="1:7" ht="21.75">
      <c r="A27" s="242" t="s">
        <v>197</v>
      </c>
      <c r="B27" s="243"/>
      <c r="C27" s="243"/>
      <c r="D27" s="243"/>
      <c r="E27" s="374" t="s">
        <v>249</v>
      </c>
      <c r="F27" s="374"/>
      <c r="G27" s="375"/>
    </row>
    <row r="29" spans="1:7" ht="21.75">
      <c r="A29" t="s">
        <v>91</v>
      </c>
      <c r="E29" s="376" t="s">
        <v>296</v>
      </c>
      <c r="F29" s="376"/>
      <c r="G29" s="376"/>
    </row>
    <row r="30" spans="6:7" ht="21.75">
      <c r="F30" s="376" t="s">
        <v>297</v>
      </c>
      <c r="G30" s="376"/>
    </row>
    <row r="32" spans="1:7" ht="21.75">
      <c r="A32" s="377"/>
      <c r="B32" s="377"/>
      <c r="C32" s="377"/>
      <c r="D32" s="377"/>
      <c r="E32" s="377"/>
      <c r="F32" s="377"/>
      <c r="G32" s="377"/>
    </row>
  </sheetData>
  <sheetProtection/>
  <mergeCells count="8">
    <mergeCell ref="E27:G27"/>
    <mergeCell ref="E29:G29"/>
    <mergeCell ref="F30:G30"/>
    <mergeCell ref="A32:G32"/>
    <mergeCell ref="A1:G1"/>
    <mergeCell ref="A3:G3"/>
    <mergeCell ref="A4:G4"/>
    <mergeCell ref="D26:F26"/>
  </mergeCells>
  <printOptions/>
  <pageMargins left="0.75" right="0.75" top="1" bottom="1" header="0.5" footer="0.5"/>
  <pageSetup firstPageNumber="2" useFirstPageNumber="1" horizontalDpi="600" verticalDpi="600" orientation="portrait" paperSize="9" scale="78" r:id="rId1"/>
  <headerFooter alignWithMargins="0">
    <oddFooter>&amp;Cหน้า 5-&amp;P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K13" sqref="K13"/>
    </sheetView>
  </sheetViews>
  <sheetFormatPr defaultColWidth="9.140625" defaultRowHeight="21.75"/>
  <cols>
    <col min="1" max="1" width="11.140625" style="0" customWidth="1"/>
    <col min="2" max="2" width="21.57421875" style="0" customWidth="1"/>
    <col min="3" max="3" width="18.7109375" style="0" customWidth="1"/>
    <col min="4" max="5" width="18.421875" style="0" customWidth="1"/>
    <col min="6" max="6" width="15.140625" style="0" customWidth="1"/>
    <col min="7" max="7" width="15.421875" style="0" customWidth="1"/>
  </cols>
  <sheetData>
    <row r="1" spans="1:7" ht="23.25">
      <c r="A1" s="362" t="s">
        <v>194</v>
      </c>
      <c r="B1" s="362"/>
      <c r="C1" s="362"/>
      <c r="D1" s="362"/>
      <c r="E1" s="362"/>
      <c r="F1" s="362"/>
      <c r="G1" s="362"/>
    </row>
    <row r="2" spans="1:7" ht="23.25">
      <c r="A2" s="8"/>
      <c r="B2" s="8"/>
      <c r="C2" s="8"/>
      <c r="D2" s="8"/>
      <c r="E2" s="8"/>
      <c r="F2" s="8"/>
      <c r="G2" s="15" t="s">
        <v>246</v>
      </c>
    </row>
    <row r="3" spans="1:7" ht="26.25">
      <c r="A3" s="353" t="s">
        <v>76</v>
      </c>
      <c r="B3" s="354"/>
      <c r="C3" s="354"/>
      <c r="D3" s="354"/>
      <c r="E3" s="354"/>
      <c r="F3" s="354"/>
      <c r="G3" s="355"/>
    </row>
    <row r="4" spans="1:7" ht="26.25">
      <c r="A4" s="353" t="s">
        <v>298</v>
      </c>
      <c r="B4" s="354"/>
      <c r="C4" s="354"/>
      <c r="D4" s="354"/>
      <c r="E4" s="354"/>
      <c r="F4" s="354"/>
      <c r="G4" s="359"/>
    </row>
    <row r="5" spans="1:7" ht="46.5">
      <c r="A5" s="238" t="s">
        <v>299</v>
      </c>
      <c r="B5" s="238" t="s">
        <v>288</v>
      </c>
      <c r="C5" s="238" t="s">
        <v>300</v>
      </c>
      <c r="D5" s="239" t="s">
        <v>301</v>
      </c>
      <c r="E5" s="239" t="s">
        <v>302</v>
      </c>
      <c r="F5" s="239" t="s">
        <v>303</v>
      </c>
      <c r="G5" s="238" t="s">
        <v>293</v>
      </c>
    </row>
    <row r="6" spans="1:7" ht="21.75">
      <c r="A6" s="293">
        <v>2547</v>
      </c>
      <c r="B6" s="292" t="s">
        <v>339</v>
      </c>
      <c r="C6" s="292" t="s">
        <v>370</v>
      </c>
      <c r="D6" s="293">
        <v>17</v>
      </c>
      <c r="E6" s="293">
        <v>21</v>
      </c>
      <c r="F6" s="302">
        <f>SUM(D6/E6)*100</f>
        <v>80.95238095238095</v>
      </c>
      <c r="G6" s="240" t="s">
        <v>447</v>
      </c>
    </row>
    <row r="7" spans="1:7" ht="21.75">
      <c r="A7" s="293">
        <v>2547</v>
      </c>
      <c r="B7" s="292" t="s">
        <v>340</v>
      </c>
      <c r="C7" s="292" t="s">
        <v>359</v>
      </c>
      <c r="D7" s="293">
        <v>17</v>
      </c>
      <c r="E7" s="293">
        <v>21</v>
      </c>
      <c r="F7" s="302">
        <f aca="true" t="shared" si="0" ref="F7:F25">SUM(D7/E7)*100</f>
        <v>80.95238095238095</v>
      </c>
      <c r="G7" s="240" t="s">
        <v>447</v>
      </c>
    </row>
    <row r="8" spans="1:7" ht="21.75">
      <c r="A8" s="293">
        <v>2547</v>
      </c>
      <c r="B8" s="293" t="s">
        <v>341</v>
      </c>
      <c r="C8" s="292" t="s">
        <v>373</v>
      </c>
      <c r="D8" s="293">
        <v>19</v>
      </c>
      <c r="E8" s="293">
        <v>21</v>
      </c>
      <c r="F8" s="302">
        <f t="shared" si="0"/>
        <v>90.47619047619048</v>
      </c>
      <c r="G8" s="240" t="s">
        <v>447</v>
      </c>
    </row>
    <row r="9" spans="1:7" ht="21.75">
      <c r="A9" s="293">
        <v>2547</v>
      </c>
      <c r="B9" s="293" t="s">
        <v>342</v>
      </c>
      <c r="C9" s="292" t="s">
        <v>375</v>
      </c>
      <c r="D9" s="293">
        <v>16</v>
      </c>
      <c r="E9" s="293">
        <v>21</v>
      </c>
      <c r="F9" s="302">
        <f t="shared" si="0"/>
        <v>76.19047619047619</v>
      </c>
      <c r="G9" s="240" t="s">
        <v>447</v>
      </c>
    </row>
    <row r="10" spans="1:7" ht="21.75">
      <c r="A10" s="293">
        <v>2547</v>
      </c>
      <c r="B10" s="292" t="s">
        <v>343</v>
      </c>
      <c r="C10" s="292" t="s">
        <v>360</v>
      </c>
      <c r="D10" s="293">
        <v>18</v>
      </c>
      <c r="E10" s="293">
        <v>21</v>
      </c>
      <c r="F10" s="302">
        <f t="shared" si="0"/>
        <v>85.71428571428571</v>
      </c>
      <c r="G10" s="240" t="s">
        <v>447</v>
      </c>
    </row>
    <row r="11" spans="1:7" ht="21.75">
      <c r="A11" s="293">
        <v>2547</v>
      </c>
      <c r="B11" s="292" t="s">
        <v>344</v>
      </c>
      <c r="C11" s="292" t="s">
        <v>377</v>
      </c>
      <c r="D11" s="293">
        <v>16</v>
      </c>
      <c r="E11" s="293">
        <v>21</v>
      </c>
      <c r="F11" s="302">
        <f t="shared" si="0"/>
        <v>76.19047619047619</v>
      </c>
      <c r="G11" s="240" t="s">
        <v>447</v>
      </c>
    </row>
    <row r="12" spans="1:7" ht="21.75">
      <c r="A12" s="293">
        <v>2547</v>
      </c>
      <c r="B12" s="292" t="s">
        <v>345</v>
      </c>
      <c r="C12" s="292" t="s">
        <v>379</v>
      </c>
      <c r="D12" s="293">
        <v>19</v>
      </c>
      <c r="E12" s="293">
        <v>21</v>
      </c>
      <c r="F12" s="302">
        <f t="shared" si="0"/>
        <v>90.47619047619048</v>
      </c>
      <c r="G12" s="240" t="s">
        <v>447</v>
      </c>
    </row>
    <row r="13" spans="1:7" ht="21.75">
      <c r="A13" s="293">
        <v>2547</v>
      </c>
      <c r="B13" s="293" t="s">
        <v>346</v>
      </c>
      <c r="C13" s="292" t="s">
        <v>445</v>
      </c>
      <c r="D13" s="293">
        <v>19</v>
      </c>
      <c r="E13" s="293">
        <v>21</v>
      </c>
      <c r="F13" s="302">
        <f t="shared" si="0"/>
        <v>90.47619047619048</v>
      </c>
      <c r="G13" s="240" t="s">
        <v>447</v>
      </c>
    </row>
    <row r="14" spans="1:7" ht="21.75">
      <c r="A14" s="293">
        <v>2547</v>
      </c>
      <c r="B14" s="292" t="s">
        <v>347</v>
      </c>
      <c r="C14" s="292" t="s">
        <v>363</v>
      </c>
      <c r="D14" s="293">
        <v>15</v>
      </c>
      <c r="E14" s="293">
        <v>19</v>
      </c>
      <c r="F14" s="302">
        <f t="shared" si="0"/>
        <v>78.94736842105263</v>
      </c>
      <c r="G14" s="240" t="s">
        <v>447</v>
      </c>
    </row>
    <row r="15" spans="1:7" ht="21.75">
      <c r="A15" s="293">
        <v>2547</v>
      </c>
      <c r="B15" s="292" t="s">
        <v>348</v>
      </c>
      <c r="C15" s="292" t="s">
        <v>364</v>
      </c>
      <c r="D15" s="293">
        <v>16</v>
      </c>
      <c r="E15" s="293">
        <v>20</v>
      </c>
      <c r="F15" s="302">
        <f t="shared" si="0"/>
        <v>80</v>
      </c>
      <c r="G15" s="240" t="s">
        <v>447</v>
      </c>
    </row>
    <row r="16" spans="1:7" ht="21.75">
      <c r="A16" s="293">
        <v>2547</v>
      </c>
      <c r="B16" s="293" t="s">
        <v>349</v>
      </c>
      <c r="C16" s="292" t="s">
        <v>446</v>
      </c>
      <c r="D16" s="293">
        <v>19</v>
      </c>
      <c r="E16" s="293">
        <v>21</v>
      </c>
      <c r="F16" s="302">
        <f t="shared" si="0"/>
        <v>90.47619047619048</v>
      </c>
      <c r="G16" s="240" t="s">
        <v>447</v>
      </c>
    </row>
    <row r="17" spans="1:7" ht="21.75">
      <c r="A17" s="293">
        <v>2547</v>
      </c>
      <c r="B17" s="292" t="s">
        <v>350</v>
      </c>
      <c r="C17" s="292" t="s">
        <v>385</v>
      </c>
      <c r="D17" s="293">
        <v>16</v>
      </c>
      <c r="E17" s="293">
        <v>21</v>
      </c>
      <c r="F17" s="302">
        <f t="shared" si="0"/>
        <v>76.19047619047619</v>
      </c>
      <c r="G17" s="240" t="s">
        <v>447</v>
      </c>
    </row>
    <row r="18" spans="1:7" ht="21.75">
      <c r="A18" s="293">
        <v>2547</v>
      </c>
      <c r="B18" s="293" t="s">
        <v>351</v>
      </c>
      <c r="C18" s="292" t="s">
        <v>387</v>
      </c>
      <c r="D18" s="293">
        <v>19</v>
      </c>
      <c r="E18" s="293">
        <v>21</v>
      </c>
      <c r="F18" s="302">
        <f t="shared" si="0"/>
        <v>90.47619047619048</v>
      </c>
      <c r="G18" s="240" t="s">
        <v>447</v>
      </c>
    </row>
    <row r="19" spans="1:7" ht="21.75">
      <c r="A19" s="293">
        <v>2547</v>
      </c>
      <c r="B19" s="292" t="s">
        <v>352</v>
      </c>
      <c r="C19" s="292" t="s">
        <v>366</v>
      </c>
      <c r="D19" s="293">
        <v>17</v>
      </c>
      <c r="E19" s="293">
        <v>21</v>
      </c>
      <c r="F19" s="302">
        <f t="shared" si="0"/>
        <v>80.95238095238095</v>
      </c>
      <c r="G19" s="240" t="s">
        <v>447</v>
      </c>
    </row>
    <row r="20" spans="1:7" ht="21.75">
      <c r="A20" s="293">
        <v>2547</v>
      </c>
      <c r="B20" s="293" t="s">
        <v>353</v>
      </c>
      <c r="C20" s="292" t="s">
        <v>390</v>
      </c>
      <c r="D20" s="293">
        <v>17</v>
      </c>
      <c r="E20" s="293">
        <v>21</v>
      </c>
      <c r="F20" s="302">
        <f t="shared" si="0"/>
        <v>80.95238095238095</v>
      </c>
      <c r="G20" s="240" t="s">
        <v>447</v>
      </c>
    </row>
    <row r="21" spans="1:7" ht="21.75">
      <c r="A21" s="293">
        <v>2547</v>
      </c>
      <c r="B21" s="292" t="s">
        <v>354</v>
      </c>
      <c r="C21" s="292" t="s">
        <v>392</v>
      </c>
      <c r="D21" s="293">
        <v>15</v>
      </c>
      <c r="E21" s="293">
        <v>21</v>
      </c>
      <c r="F21" s="302">
        <f t="shared" si="0"/>
        <v>71.42857142857143</v>
      </c>
      <c r="G21" s="240" t="s">
        <v>447</v>
      </c>
    </row>
    <row r="22" spans="1:7" ht="21.75">
      <c r="A22" s="293">
        <v>2547</v>
      </c>
      <c r="B22" s="292" t="s">
        <v>355</v>
      </c>
      <c r="C22" s="292" t="s">
        <v>368</v>
      </c>
      <c r="D22" s="293">
        <v>17</v>
      </c>
      <c r="E22" s="293">
        <v>21</v>
      </c>
      <c r="F22" s="302">
        <f t="shared" si="0"/>
        <v>80.95238095238095</v>
      </c>
      <c r="G22" s="240" t="s">
        <v>447</v>
      </c>
    </row>
    <row r="23" spans="1:7" ht="21.75">
      <c r="A23" s="293">
        <v>2547</v>
      </c>
      <c r="B23" s="293" t="s">
        <v>356</v>
      </c>
      <c r="C23" s="292" t="s">
        <v>394</v>
      </c>
      <c r="D23" s="293">
        <v>17</v>
      </c>
      <c r="E23" s="293">
        <v>20</v>
      </c>
      <c r="F23" s="302">
        <f t="shared" si="0"/>
        <v>85</v>
      </c>
      <c r="G23" s="240" t="s">
        <v>447</v>
      </c>
    </row>
    <row r="24" spans="1:7" ht="21.75">
      <c r="A24" s="293">
        <v>2547</v>
      </c>
      <c r="B24" s="292" t="s">
        <v>357</v>
      </c>
      <c r="C24" s="292" t="s">
        <v>369</v>
      </c>
      <c r="D24" s="293">
        <v>19</v>
      </c>
      <c r="E24" s="293">
        <v>20</v>
      </c>
      <c r="F24" s="302">
        <f t="shared" si="0"/>
        <v>95</v>
      </c>
      <c r="G24" s="240" t="s">
        <v>447</v>
      </c>
    </row>
    <row r="25" spans="1:7" ht="21.75">
      <c r="A25" s="378" t="s">
        <v>304</v>
      </c>
      <c r="B25" s="379"/>
      <c r="C25" s="381"/>
      <c r="D25" s="302">
        <f>SUM(D6:D24)/19</f>
        <v>17.263157894736842</v>
      </c>
      <c r="E25" s="302">
        <f>SUM(E6:E24)/19</f>
        <v>20.736842105263158</v>
      </c>
      <c r="F25" s="302">
        <f t="shared" si="0"/>
        <v>83.24873096446701</v>
      </c>
      <c r="G25" s="240"/>
    </row>
    <row r="26" spans="1:7" ht="21.75">
      <c r="A26" s="242" t="s">
        <v>197</v>
      </c>
      <c r="B26" s="243"/>
      <c r="C26" s="243"/>
      <c r="D26" s="243"/>
      <c r="E26" s="374" t="s">
        <v>249</v>
      </c>
      <c r="F26" s="374"/>
      <c r="G26" s="375"/>
    </row>
    <row r="28" spans="1:7" ht="23.25">
      <c r="A28" s="278" t="s">
        <v>91</v>
      </c>
      <c r="B28" s="278"/>
      <c r="C28" s="278"/>
      <c r="D28" s="278"/>
      <c r="E28" s="380" t="s">
        <v>296</v>
      </c>
      <c r="F28" s="380"/>
      <c r="G28" s="380"/>
    </row>
    <row r="29" spans="1:7" ht="23.25">
      <c r="A29" s="278"/>
      <c r="B29" s="278"/>
      <c r="C29" s="278"/>
      <c r="D29" s="278"/>
      <c r="E29" s="278"/>
      <c r="F29" s="380" t="s">
        <v>297</v>
      </c>
      <c r="G29" s="380"/>
    </row>
    <row r="31" spans="1:7" ht="21.75">
      <c r="A31" s="377"/>
      <c r="B31" s="377"/>
      <c r="C31" s="377"/>
      <c r="D31" s="377"/>
      <c r="E31" s="377"/>
      <c r="F31" s="377"/>
      <c r="G31" s="377"/>
    </row>
  </sheetData>
  <sheetProtection/>
  <mergeCells count="8">
    <mergeCell ref="E26:G26"/>
    <mergeCell ref="E28:G28"/>
    <mergeCell ref="F29:G29"/>
    <mergeCell ref="A31:G31"/>
    <mergeCell ref="A1:G1"/>
    <mergeCell ref="A3:G3"/>
    <mergeCell ref="A4:G4"/>
    <mergeCell ref="A25:C25"/>
  </mergeCells>
  <printOptions/>
  <pageMargins left="0.75" right="0.75" top="1" bottom="1" header="0.5" footer="0.5"/>
  <pageSetup firstPageNumber="3" useFirstPageNumber="1" horizontalDpi="600" verticalDpi="600" orientation="portrait" paperSize="9" scale="79" r:id="rId1"/>
  <headerFooter alignWithMargins="0">
    <oddFooter>&amp;Cหน้า 5-&amp;P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80" zoomScalePageLayoutView="0" workbookViewId="0" topLeftCell="A10">
      <selection activeCell="C27" sqref="C27:E27"/>
    </sheetView>
  </sheetViews>
  <sheetFormatPr defaultColWidth="9.140625" defaultRowHeight="21.75"/>
  <cols>
    <col min="1" max="1" width="57.7109375" style="0" customWidth="1"/>
    <col min="2" max="2" width="8.140625" style="0" customWidth="1"/>
    <col min="3" max="3" width="8.57421875" style="0" customWidth="1"/>
    <col min="4" max="4" width="33.00390625" style="0" customWidth="1"/>
    <col min="5" max="5" width="13.421875" style="0" customWidth="1"/>
  </cols>
  <sheetData>
    <row r="1" spans="1:5" ht="27" customHeight="1">
      <c r="A1" s="362" t="s">
        <v>194</v>
      </c>
      <c r="B1" s="362"/>
      <c r="C1" s="362"/>
      <c r="D1" s="362"/>
      <c r="E1" s="362"/>
    </row>
    <row r="2" spans="1:5" ht="28.5" customHeight="1">
      <c r="A2" s="8"/>
      <c r="B2" s="8"/>
      <c r="C2" s="8"/>
      <c r="D2" s="8"/>
      <c r="E2" s="15" t="s">
        <v>250</v>
      </c>
    </row>
    <row r="3" spans="1:5" ht="26.25">
      <c r="A3" s="356" t="s">
        <v>29</v>
      </c>
      <c r="B3" s="357"/>
      <c r="C3" s="357"/>
      <c r="D3" s="357"/>
      <c r="E3" s="358"/>
    </row>
    <row r="4" spans="1:5" ht="23.25" customHeight="1">
      <c r="A4" s="353" t="s">
        <v>81</v>
      </c>
      <c r="B4" s="354"/>
      <c r="C4" s="354"/>
      <c r="D4" s="354"/>
      <c r="E4" s="355"/>
    </row>
    <row r="5" spans="1:5" ht="23.25">
      <c r="A5" s="192" t="s">
        <v>247</v>
      </c>
      <c r="B5" s="139"/>
      <c r="C5" s="139"/>
      <c r="D5" s="139"/>
      <c r="E5" s="30" t="s">
        <v>248</v>
      </c>
    </row>
    <row r="6" spans="1:5" ht="52.5">
      <c r="A6" s="230" t="s">
        <v>135</v>
      </c>
      <c r="B6" s="384" t="s">
        <v>237</v>
      </c>
      <c r="C6" s="385"/>
      <c r="D6" s="231" t="s">
        <v>238</v>
      </c>
      <c r="E6" s="386" t="s">
        <v>239</v>
      </c>
    </row>
    <row r="7" spans="1:5" ht="26.25">
      <c r="A7" s="232"/>
      <c r="B7" s="233" t="s">
        <v>154</v>
      </c>
      <c r="C7" s="234" t="s">
        <v>155</v>
      </c>
      <c r="D7" s="235"/>
      <c r="E7" s="387"/>
    </row>
    <row r="8" spans="1:5" ht="54.75" customHeight="1">
      <c r="A8" s="280" t="s">
        <v>244</v>
      </c>
      <c r="B8" s="281" t="s">
        <v>227</v>
      </c>
      <c r="C8" s="282"/>
      <c r="D8" s="283" t="s">
        <v>243</v>
      </c>
      <c r="E8" s="236"/>
    </row>
    <row r="9" spans="1:5" ht="52.5" customHeight="1">
      <c r="A9" s="284" t="s">
        <v>335</v>
      </c>
      <c r="B9" s="281" t="s">
        <v>227</v>
      </c>
      <c r="C9" s="285"/>
      <c r="D9" s="283" t="s">
        <v>245</v>
      </c>
      <c r="E9" s="236"/>
    </row>
    <row r="10" spans="1:5" ht="55.5" customHeight="1">
      <c r="A10" s="286" t="s">
        <v>241</v>
      </c>
      <c r="B10" s="285" t="s">
        <v>227</v>
      </c>
      <c r="C10" s="285"/>
      <c r="D10" s="236" t="s">
        <v>242</v>
      </c>
      <c r="E10" s="236"/>
    </row>
    <row r="11" spans="1:5" ht="36" customHeight="1">
      <c r="A11" s="287" t="s">
        <v>80</v>
      </c>
      <c r="B11" s="281"/>
      <c r="C11" s="285" t="s">
        <v>227</v>
      </c>
      <c r="D11" s="283"/>
      <c r="E11" s="236"/>
    </row>
    <row r="12" spans="1:5" ht="79.5" customHeight="1">
      <c r="A12" s="286" t="s">
        <v>82</v>
      </c>
      <c r="B12" s="288"/>
      <c r="C12" s="285" t="s">
        <v>227</v>
      </c>
      <c r="D12" s="283"/>
      <c r="E12" s="236"/>
    </row>
    <row r="13" spans="1:5" ht="26.25">
      <c r="A13" s="148" t="s">
        <v>136</v>
      </c>
      <c r="B13" s="365">
        <v>3</v>
      </c>
      <c r="C13" s="366"/>
      <c r="D13" s="366"/>
      <c r="E13" s="367"/>
    </row>
    <row r="14" spans="1:5" ht="23.25">
      <c r="A14" s="56" t="s">
        <v>197</v>
      </c>
      <c r="B14" s="29"/>
      <c r="C14" s="368" t="s">
        <v>249</v>
      </c>
      <c r="D14" s="368"/>
      <c r="E14" s="369"/>
    </row>
    <row r="15" spans="1:5" ht="23.25">
      <c r="A15" s="51"/>
      <c r="B15" s="51"/>
      <c r="C15" s="51"/>
      <c r="D15" s="51"/>
      <c r="E15" s="144"/>
    </row>
    <row r="16" spans="1:5" ht="23.25">
      <c r="A16" s="51"/>
      <c r="B16" s="51"/>
      <c r="C16" s="51"/>
      <c r="D16" s="51"/>
      <c r="E16" s="145"/>
    </row>
    <row r="17" spans="1:5" ht="23.25">
      <c r="A17" s="51"/>
      <c r="B17" s="51"/>
      <c r="C17" s="51"/>
      <c r="D17" s="51"/>
      <c r="E17" s="145"/>
    </row>
    <row r="18" spans="1:5" ht="23.25">
      <c r="A18" s="51"/>
      <c r="B18" s="51"/>
      <c r="C18" s="51"/>
      <c r="D18" s="51"/>
      <c r="E18" s="145"/>
    </row>
    <row r="19" spans="1:5" ht="23.25">
      <c r="A19" s="51"/>
      <c r="B19" s="51"/>
      <c r="C19" s="51"/>
      <c r="D19" s="51"/>
      <c r="E19" s="145"/>
    </row>
    <row r="20" spans="1:5" ht="23.25">
      <c r="A20" s="51"/>
      <c r="B20" s="51"/>
      <c r="C20" s="51"/>
      <c r="D20" s="51"/>
      <c r="E20" s="145"/>
    </row>
    <row r="21" spans="1:5" ht="23.25">
      <c r="A21" s="51"/>
      <c r="B21" s="51"/>
      <c r="C21" s="51"/>
      <c r="D21" s="51"/>
      <c r="E21" s="145"/>
    </row>
    <row r="22" spans="1:5" ht="23.25">
      <c r="A22" s="51"/>
      <c r="B22" s="51"/>
      <c r="C22" s="51"/>
      <c r="D22" s="51"/>
      <c r="E22" s="145"/>
    </row>
    <row r="23" spans="1:5" ht="23.25">
      <c r="A23" s="51"/>
      <c r="B23" s="51"/>
      <c r="C23" s="51"/>
      <c r="D23" s="51"/>
      <c r="E23" s="145"/>
    </row>
    <row r="24" spans="1:5" ht="23.25">
      <c r="A24" s="51"/>
      <c r="B24" s="51"/>
      <c r="C24" s="51"/>
      <c r="D24" s="51"/>
      <c r="E24" s="145"/>
    </row>
    <row r="25" spans="1:5" ht="23.25">
      <c r="A25" s="51"/>
      <c r="B25" s="51"/>
      <c r="C25" s="51"/>
      <c r="D25" s="51"/>
      <c r="E25" s="145"/>
    </row>
    <row r="26" spans="1:5" ht="23.25">
      <c r="A26" s="279" t="s">
        <v>84</v>
      </c>
      <c r="B26" s="279"/>
      <c r="C26" s="383" t="s">
        <v>83</v>
      </c>
      <c r="D26" s="383"/>
      <c r="E26" s="383"/>
    </row>
    <row r="27" spans="1:5" ht="23.25">
      <c r="A27" s="279"/>
      <c r="B27" s="279"/>
      <c r="C27" s="383" t="s">
        <v>485</v>
      </c>
      <c r="D27" s="383"/>
      <c r="E27" s="383"/>
    </row>
    <row r="28" spans="1:5" ht="23.25">
      <c r="A28" s="382"/>
      <c r="B28" s="382"/>
      <c r="C28" s="382"/>
      <c r="D28" s="382"/>
      <c r="E28" s="382"/>
    </row>
    <row r="29" spans="1:5" ht="23.25">
      <c r="A29" s="9"/>
      <c r="B29" s="9"/>
      <c r="C29" s="9"/>
      <c r="D29" s="9"/>
      <c r="E29" s="10"/>
    </row>
    <row r="30" spans="1:5" ht="23.25">
      <c r="A30" s="9"/>
      <c r="B30" s="9"/>
      <c r="C30" s="9"/>
      <c r="D30" s="9"/>
      <c r="E30" s="10"/>
    </row>
    <row r="31" spans="1:5" ht="23.25">
      <c r="A31" s="9"/>
      <c r="B31" s="9"/>
      <c r="C31" s="9"/>
      <c r="D31" s="9"/>
      <c r="E31" s="8"/>
    </row>
    <row r="32" spans="1:5" ht="23.25">
      <c r="A32" s="382"/>
      <c r="B32" s="382"/>
      <c r="C32" s="382"/>
      <c r="D32" s="382"/>
      <c r="E32" s="382"/>
    </row>
  </sheetData>
  <sheetProtection/>
  <mergeCells count="11">
    <mergeCell ref="E6:E7"/>
    <mergeCell ref="A1:E1"/>
    <mergeCell ref="A28:E28"/>
    <mergeCell ref="A32:E32"/>
    <mergeCell ref="A3:E3"/>
    <mergeCell ref="A4:E4"/>
    <mergeCell ref="C26:E26"/>
    <mergeCell ref="C27:E27"/>
    <mergeCell ref="B6:C6"/>
    <mergeCell ref="B13:E13"/>
    <mergeCell ref="C14:E14"/>
  </mergeCells>
  <printOptions/>
  <pageMargins left="0.75" right="0.75" top="1" bottom="1" header="0.5" footer="0.5"/>
  <pageSetup firstPageNumber="4" useFirstPageNumber="1" horizontalDpi="600" verticalDpi="600" orientation="portrait" paperSize="9" scale="77" r:id="rId1"/>
  <headerFooter alignWithMargins="0">
    <oddFooter>&amp;Cหน้า 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Normal="80" zoomScalePageLayoutView="0" workbookViewId="0" topLeftCell="A13">
      <selection activeCell="D12" sqref="D12"/>
    </sheetView>
  </sheetViews>
  <sheetFormatPr defaultColWidth="9.140625" defaultRowHeight="21.75"/>
  <cols>
    <col min="1" max="1" width="50.8515625" style="0" customWidth="1"/>
    <col min="2" max="2" width="12.28125" style="0" customWidth="1"/>
    <col min="3" max="3" width="12.8515625" style="0" customWidth="1"/>
    <col min="4" max="4" width="30.7109375" style="0" customWidth="1"/>
    <col min="5" max="5" width="13.421875" style="0" customWidth="1"/>
  </cols>
  <sheetData>
    <row r="1" spans="1:5" ht="23.25">
      <c r="A1" s="362" t="s">
        <v>194</v>
      </c>
      <c r="B1" s="362"/>
      <c r="C1" s="362"/>
      <c r="D1" s="362"/>
      <c r="E1" s="362"/>
    </row>
    <row r="2" spans="1:5" ht="23.25">
      <c r="A2" s="8"/>
      <c r="B2" s="8"/>
      <c r="C2" s="8"/>
      <c r="D2" s="8"/>
      <c r="E2" s="15" t="s">
        <v>327</v>
      </c>
    </row>
    <row r="3" spans="1:5" ht="26.25">
      <c r="A3" s="356" t="s">
        <v>29</v>
      </c>
      <c r="B3" s="357"/>
      <c r="C3" s="357"/>
      <c r="D3" s="357"/>
      <c r="E3" s="358"/>
    </row>
    <row r="4" spans="1:5" ht="23.25" customHeight="1">
      <c r="A4" s="353" t="s">
        <v>85</v>
      </c>
      <c r="B4" s="354"/>
      <c r="C4" s="354"/>
      <c r="D4" s="354"/>
      <c r="E4" s="355"/>
    </row>
    <row r="5" spans="1:5" ht="23.25" customHeight="1">
      <c r="A5" s="353" t="s">
        <v>398</v>
      </c>
      <c r="B5" s="354"/>
      <c r="C5" s="354"/>
      <c r="D5" s="354"/>
      <c r="E5" s="359"/>
    </row>
    <row r="6" spans="1:5" ht="23.25">
      <c r="A6" s="192" t="s">
        <v>247</v>
      </c>
      <c r="B6" s="139"/>
      <c r="C6" s="139"/>
      <c r="D6" s="139"/>
      <c r="E6" s="30" t="s">
        <v>248</v>
      </c>
    </row>
    <row r="7" spans="1:5" ht="30.75" customHeight="1">
      <c r="A7" s="186" t="s">
        <v>134</v>
      </c>
      <c r="B7" s="363" t="s">
        <v>237</v>
      </c>
      <c r="C7" s="364"/>
      <c r="D7" s="388" t="s">
        <v>238</v>
      </c>
      <c r="E7" s="386" t="s">
        <v>239</v>
      </c>
    </row>
    <row r="8" spans="1:5" ht="26.25">
      <c r="A8" s="187"/>
      <c r="B8" s="146" t="s">
        <v>154</v>
      </c>
      <c r="C8" s="188" t="s">
        <v>155</v>
      </c>
      <c r="D8" s="389"/>
      <c r="E8" s="387"/>
    </row>
    <row r="9" spans="1:5" ht="23.25">
      <c r="A9" s="149" t="s">
        <v>86</v>
      </c>
      <c r="B9" s="318" t="s">
        <v>463</v>
      </c>
      <c r="C9" s="314"/>
      <c r="D9" s="147"/>
      <c r="E9" s="147"/>
    </row>
    <row r="10" spans="1:5" ht="23.25">
      <c r="A10" s="150" t="s">
        <v>87</v>
      </c>
      <c r="B10" s="318" t="s">
        <v>463</v>
      </c>
      <c r="C10" s="315"/>
      <c r="D10" s="147"/>
      <c r="E10" s="147"/>
    </row>
    <row r="11" spans="1:5" ht="46.5" customHeight="1">
      <c r="A11" s="150" t="s">
        <v>88</v>
      </c>
      <c r="B11" s="318" t="s">
        <v>463</v>
      </c>
      <c r="C11" s="315"/>
      <c r="D11" s="147"/>
      <c r="E11" s="147"/>
    </row>
    <row r="12" spans="1:5" ht="42.75">
      <c r="A12" s="150" t="s">
        <v>336</v>
      </c>
      <c r="B12" s="318" t="s">
        <v>463</v>
      </c>
      <c r="C12" s="315"/>
      <c r="D12" s="147"/>
      <c r="E12" s="147"/>
    </row>
    <row r="13" spans="1:5" ht="51.75" customHeight="1">
      <c r="A13" s="150" t="s">
        <v>89</v>
      </c>
      <c r="B13" s="318" t="s">
        <v>463</v>
      </c>
      <c r="C13" s="315"/>
      <c r="D13" s="147"/>
      <c r="E13" s="147"/>
    </row>
    <row r="14" spans="1:5" ht="26.25">
      <c r="A14" s="148" t="s">
        <v>136</v>
      </c>
      <c r="B14" s="365">
        <v>5</v>
      </c>
      <c r="C14" s="366"/>
      <c r="D14" s="366"/>
      <c r="E14" s="367"/>
    </row>
    <row r="15" spans="1:5" ht="23.25">
      <c r="A15" s="56" t="s">
        <v>197</v>
      </c>
      <c r="B15" s="29"/>
      <c r="C15" s="368" t="s">
        <v>249</v>
      </c>
      <c r="D15" s="368"/>
      <c r="E15" s="369"/>
    </row>
    <row r="16" spans="1:5" ht="23.25">
      <c r="A16" s="51"/>
      <c r="B16" s="51"/>
      <c r="C16" s="51"/>
      <c r="D16" s="51"/>
      <c r="E16" s="144"/>
    </row>
    <row r="17" spans="1:5" ht="23.25">
      <c r="A17" s="51"/>
      <c r="B17" s="51"/>
      <c r="C17" s="51"/>
      <c r="D17" s="51"/>
      <c r="E17" s="145"/>
    </row>
    <row r="18" spans="1:5" ht="23.25">
      <c r="A18" s="51"/>
      <c r="B18" s="51"/>
      <c r="C18" s="51"/>
      <c r="D18" s="51"/>
      <c r="E18" s="145"/>
    </row>
    <row r="19" spans="1:5" ht="23.25">
      <c r="A19" s="51"/>
      <c r="B19" s="51"/>
      <c r="C19" s="51"/>
      <c r="D19" s="51"/>
      <c r="E19" s="145"/>
    </row>
    <row r="20" spans="1:5" ht="23.25">
      <c r="A20" s="51"/>
      <c r="B20" s="51"/>
      <c r="C20" s="51"/>
      <c r="D20" s="51"/>
      <c r="E20" s="145"/>
    </row>
    <row r="21" spans="1:5" ht="23.25">
      <c r="A21" s="51"/>
      <c r="B21" s="51"/>
      <c r="C21" s="51"/>
      <c r="D21" s="51"/>
      <c r="E21" s="145"/>
    </row>
    <row r="22" spans="1:5" ht="23.25">
      <c r="A22" s="51"/>
      <c r="B22" s="51"/>
      <c r="C22" s="51"/>
      <c r="D22" s="51"/>
      <c r="E22" s="145"/>
    </row>
    <row r="23" spans="1:5" ht="23.25">
      <c r="A23" s="51"/>
      <c r="B23" s="51"/>
      <c r="C23" s="51"/>
      <c r="D23" s="51"/>
      <c r="E23" s="145"/>
    </row>
    <row r="24" spans="1:5" ht="23.25">
      <c r="A24" s="51"/>
      <c r="B24" s="51"/>
      <c r="C24" s="51"/>
      <c r="D24" s="51"/>
      <c r="E24" s="145"/>
    </row>
    <row r="25" spans="1:5" ht="23.25">
      <c r="A25" s="51"/>
      <c r="B25" s="51"/>
      <c r="C25" s="51"/>
      <c r="D25" s="51"/>
      <c r="E25" s="145"/>
    </row>
    <row r="26" spans="1:5" ht="23.25">
      <c r="A26" s="51"/>
      <c r="B26" s="51"/>
      <c r="C26" s="51"/>
      <c r="D26" s="51"/>
      <c r="E26" s="145"/>
    </row>
    <row r="27" spans="1:5" ht="23.25">
      <c r="A27" s="51"/>
      <c r="B27" s="51"/>
      <c r="C27" s="51"/>
      <c r="D27" s="51"/>
      <c r="E27" s="145"/>
    </row>
    <row r="28" spans="1:5" ht="23.25">
      <c r="A28" s="51"/>
      <c r="B28" s="51"/>
      <c r="C28" s="51"/>
      <c r="D28" s="51"/>
      <c r="E28" s="145"/>
    </row>
    <row r="29" spans="1:5" ht="23.25">
      <c r="A29" s="9" t="s">
        <v>79</v>
      </c>
      <c r="B29" s="9"/>
      <c r="C29" s="10"/>
      <c r="D29" s="390" t="s">
        <v>77</v>
      </c>
      <c r="E29" s="390"/>
    </row>
    <row r="30" spans="1:5" ht="23.25">
      <c r="A30" s="9"/>
      <c r="B30" s="9"/>
      <c r="C30" s="10"/>
      <c r="D30" s="390" t="s">
        <v>78</v>
      </c>
      <c r="E30" s="390"/>
    </row>
    <row r="31" spans="1:5" ht="23.25">
      <c r="A31" s="382"/>
      <c r="B31" s="382"/>
      <c r="C31" s="382"/>
      <c r="D31" s="382"/>
      <c r="E31" s="382"/>
    </row>
    <row r="33" spans="1:5" ht="23.25">
      <c r="A33" s="382"/>
      <c r="B33" s="382"/>
      <c r="C33" s="382"/>
      <c r="D33" s="382"/>
      <c r="E33" s="382"/>
    </row>
    <row r="34" spans="1:5" ht="23.25">
      <c r="A34" s="9"/>
      <c r="B34" s="9"/>
      <c r="C34" s="9"/>
      <c r="D34" s="9"/>
      <c r="E34" s="10"/>
    </row>
    <row r="35" spans="1:5" ht="23.25">
      <c r="A35" s="9"/>
      <c r="B35" s="9"/>
      <c r="C35" s="9"/>
      <c r="D35" s="9"/>
      <c r="E35" s="10"/>
    </row>
    <row r="36" spans="1:5" ht="23.25">
      <c r="A36" s="9"/>
      <c r="B36" s="9"/>
      <c r="C36" s="9"/>
      <c r="D36" s="9"/>
      <c r="E36" s="8"/>
    </row>
    <row r="37" spans="1:5" ht="23.25">
      <c r="A37" s="382"/>
      <c r="B37" s="382"/>
      <c r="C37" s="382"/>
      <c r="D37" s="382"/>
      <c r="E37" s="382"/>
    </row>
  </sheetData>
  <sheetProtection/>
  <mergeCells count="14">
    <mergeCell ref="D30:E30"/>
    <mergeCell ref="A1:E1"/>
    <mergeCell ref="A31:E31"/>
    <mergeCell ref="A33:E33"/>
    <mergeCell ref="A37:E37"/>
    <mergeCell ref="A3:E3"/>
    <mergeCell ref="A4:E4"/>
    <mergeCell ref="B7:C7"/>
    <mergeCell ref="B14:E14"/>
    <mergeCell ref="C15:E15"/>
    <mergeCell ref="E7:E8"/>
    <mergeCell ref="D7:D8"/>
    <mergeCell ref="D29:E29"/>
    <mergeCell ref="A5:E5"/>
  </mergeCells>
  <printOptions/>
  <pageMargins left="0.75" right="0.75" top="1" bottom="1" header="0.5" footer="0.5"/>
  <pageSetup firstPageNumber="5" useFirstPageNumber="1" horizontalDpi="600" verticalDpi="600" orientation="portrait" paperSize="9" scale="78" r:id="rId1"/>
  <headerFooter alignWithMargins="0">
    <oddFooter>&amp;Cหน้า 5-&amp;P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60" zoomScalePageLayoutView="0" workbookViewId="0" topLeftCell="A13">
      <selection activeCell="B23" sqref="B23"/>
    </sheetView>
  </sheetViews>
  <sheetFormatPr defaultColWidth="9.140625" defaultRowHeight="21.75"/>
  <cols>
    <col min="1" max="1" width="39.57421875" style="0" customWidth="1"/>
    <col min="2" max="2" width="35.140625" style="0" customWidth="1"/>
    <col min="3" max="3" width="29.57421875" style="0" customWidth="1"/>
  </cols>
  <sheetData>
    <row r="1" spans="1:3" ht="23.25">
      <c r="A1" s="362" t="s">
        <v>194</v>
      </c>
      <c r="B1" s="362"/>
      <c r="C1" s="362"/>
    </row>
    <row r="2" spans="1:3" ht="23.25">
      <c r="A2" s="8"/>
      <c r="B2" s="8"/>
      <c r="C2" s="15" t="s">
        <v>327</v>
      </c>
    </row>
    <row r="3" spans="1:3" ht="26.25">
      <c r="A3" s="356" t="s">
        <v>29</v>
      </c>
      <c r="B3" s="357"/>
      <c r="C3" s="358"/>
    </row>
    <row r="4" spans="1:3" ht="22.5">
      <c r="A4" s="353" t="s">
        <v>85</v>
      </c>
      <c r="B4" s="395"/>
      <c r="C4" s="396"/>
    </row>
    <row r="5" spans="1:3" ht="26.25">
      <c r="A5" s="353" t="s">
        <v>399</v>
      </c>
      <c r="B5" s="354"/>
      <c r="C5" s="359"/>
    </row>
    <row r="6" spans="1:3" ht="23.25">
      <c r="A6" s="192" t="s">
        <v>161</v>
      </c>
      <c r="B6" s="139"/>
      <c r="C6" s="30" t="s">
        <v>404</v>
      </c>
    </row>
    <row r="7" spans="1:3" ht="21.75">
      <c r="A7" s="391" t="s">
        <v>400</v>
      </c>
      <c r="B7" s="370" t="s">
        <v>401</v>
      </c>
      <c r="C7" s="393" t="s">
        <v>402</v>
      </c>
    </row>
    <row r="8" spans="1:3" ht="21.75">
      <c r="A8" s="392"/>
      <c r="B8" s="371"/>
      <c r="C8" s="394"/>
    </row>
    <row r="9" spans="1:3" ht="23.25">
      <c r="A9" s="149"/>
      <c r="B9" s="147"/>
      <c r="C9" s="147"/>
    </row>
    <row r="10" spans="1:3" ht="23.25">
      <c r="A10" s="149"/>
      <c r="B10" s="147"/>
      <c r="C10" s="147"/>
    </row>
    <row r="11" spans="1:3" ht="23.25">
      <c r="A11" s="149"/>
      <c r="B11" s="147"/>
      <c r="C11" s="147"/>
    </row>
    <row r="12" spans="1:3" ht="23.25">
      <c r="A12" s="149"/>
      <c r="B12" s="147"/>
      <c r="C12" s="147"/>
    </row>
    <row r="13" spans="1:3" ht="23.25">
      <c r="A13" s="149"/>
      <c r="B13" s="147"/>
      <c r="C13" s="147"/>
    </row>
    <row r="14" spans="1:3" ht="23.25">
      <c r="A14" s="149"/>
      <c r="B14" s="147"/>
      <c r="C14" s="147"/>
    </row>
    <row r="15" spans="1:3" ht="23.25">
      <c r="A15" s="149"/>
      <c r="B15" s="147"/>
      <c r="C15" s="147"/>
    </row>
    <row r="16" spans="1:3" ht="23.25">
      <c r="A16" s="149"/>
      <c r="B16" s="147"/>
      <c r="C16" s="147"/>
    </row>
    <row r="17" spans="1:3" ht="23.25">
      <c r="A17" s="149"/>
      <c r="B17" s="147"/>
      <c r="C17" s="147"/>
    </row>
    <row r="18" spans="1:3" ht="23.25">
      <c r="A18" s="149"/>
      <c r="B18" s="147"/>
      <c r="C18" s="147"/>
    </row>
    <row r="19" spans="1:3" ht="23.25">
      <c r="A19" s="149"/>
      <c r="B19" s="147"/>
      <c r="C19" s="147"/>
    </row>
    <row r="20" spans="1:3" ht="23.25">
      <c r="A20" s="150"/>
      <c r="B20" s="147"/>
      <c r="C20" s="147"/>
    </row>
    <row r="21" spans="1:3" ht="23.25">
      <c r="A21" s="150"/>
      <c r="B21" s="147"/>
      <c r="C21" s="147"/>
    </row>
    <row r="22" spans="1:3" ht="23.25">
      <c r="A22" s="150"/>
      <c r="B22" s="147"/>
      <c r="C22" s="147"/>
    </row>
    <row r="23" spans="1:3" ht="23.25">
      <c r="A23" s="150"/>
      <c r="B23" s="147"/>
      <c r="C23" s="147"/>
    </row>
    <row r="24" spans="1:3" ht="26.25">
      <c r="A24" s="148" t="s">
        <v>1</v>
      </c>
      <c r="B24" s="365" t="s">
        <v>403</v>
      </c>
      <c r="C24" s="367"/>
    </row>
    <row r="25" spans="1:3" ht="23.25">
      <c r="A25" s="56" t="s">
        <v>197</v>
      </c>
      <c r="B25" s="368" t="s">
        <v>249</v>
      </c>
      <c r="C25" s="369"/>
    </row>
    <row r="26" spans="1:3" ht="23.25">
      <c r="A26" s="51"/>
      <c r="B26" s="51"/>
      <c r="C26" s="144"/>
    </row>
    <row r="27" spans="1:3" ht="23.25">
      <c r="A27" s="51"/>
      <c r="B27" s="51"/>
      <c r="C27" s="145"/>
    </row>
    <row r="28" spans="1:3" ht="23.25">
      <c r="A28" s="51"/>
      <c r="B28" s="51"/>
      <c r="C28" s="145"/>
    </row>
    <row r="29" spans="1:3" ht="23.25">
      <c r="A29" s="9" t="s">
        <v>79</v>
      </c>
      <c r="B29" s="390" t="s">
        <v>77</v>
      </c>
      <c r="C29" s="390"/>
    </row>
    <row r="30" spans="1:3" ht="23.25">
      <c r="A30" s="9"/>
      <c r="B30" s="390" t="s">
        <v>78</v>
      </c>
      <c r="C30" s="390"/>
    </row>
    <row r="31" spans="1:3" ht="23.25">
      <c r="A31" s="9"/>
      <c r="B31" s="9"/>
      <c r="C31" s="10"/>
    </row>
    <row r="32" spans="1:3" ht="23.25">
      <c r="A32" s="9"/>
      <c r="B32" s="9"/>
      <c r="C32" s="10"/>
    </row>
    <row r="33" spans="1:3" ht="23.25">
      <c r="A33" s="9"/>
      <c r="B33" s="9"/>
      <c r="C33" s="8"/>
    </row>
    <row r="34" spans="1:3" ht="23.25">
      <c r="A34" s="382"/>
      <c r="B34" s="382"/>
      <c r="C34" s="382"/>
    </row>
  </sheetData>
  <sheetProtection/>
  <mergeCells count="12">
    <mergeCell ref="A1:C1"/>
    <mergeCell ref="A3:C3"/>
    <mergeCell ref="A4:C4"/>
    <mergeCell ref="A5:C5"/>
    <mergeCell ref="B25:C25"/>
    <mergeCell ref="B29:C29"/>
    <mergeCell ref="B30:C30"/>
    <mergeCell ref="A34:C34"/>
    <mergeCell ref="A7:A8"/>
    <mergeCell ref="B7:B8"/>
    <mergeCell ref="C7:C8"/>
    <mergeCell ref="B24:C24"/>
  </mergeCells>
  <printOptions/>
  <pageMargins left="0.75" right="0.75" top="1" bottom="1" header="0.5" footer="0.5"/>
  <pageSetup firstPageNumber="6" useFirstPageNumber="1" horizontalDpi="300" verticalDpi="300" orientation="portrait" paperSize="9" scale="90" r:id="rId1"/>
  <headerFooter alignWithMargins="0">
    <oddFooter>&amp;Cหน้า 5-&amp;P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Normal="80" zoomScalePageLayoutView="0" workbookViewId="0" topLeftCell="A10">
      <selection activeCell="A25" sqref="A25"/>
    </sheetView>
  </sheetViews>
  <sheetFormatPr defaultColWidth="9.140625" defaultRowHeight="21.75"/>
  <cols>
    <col min="1" max="1" width="58.421875" style="0" customWidth="1"/>
    <col min="2" max="2" width="12.28125" style="0" customWidth="1"/>
    <col min="3" max="3" width="12.8515625" style="0" customWidth="1"/>
    <col min="4" max="4" width="14.00390625" style="0" customWidth="1"/>
    <col min="5" max="5" width="13.421875" style="0" customWidth="1"/>
  </cols>
  <sheetData>
    <row r="1" spans="1:5" ht="23.25">
      <c r="A1" s="362" t="s">
        <v>194</v>
      </c>
      <c r="B1" s="362"/>
      <c r="C1" s="362"/>
      <c r="D1" s="362"/>
      <c r="E1" s="362"/>
    </row>
    <row r="2" spans="1:5" ht="23.25">
      <c r="A2" s="8"/>
      <c r="B2" s="8"/>
      <c r="C2" s="8"/>
      <c r="D2" s="8"/>
      <c r="E2" s="15" t="s">
        <v>328</v>
      </c>
    </row>
    <row r="3" spans="1:5" ht="26.25">
      <c r="A3" s="356" t="s">
        <v>29</v>
      </c>
      <c r="B3" s="357"/>
      <c r="C3" s="357"/>
      <c r="D3" s="357"/>
      <c r="E3" s="358"/>
    </row>
    <row r="4" spans="1:5" ht="23.25" customHeight="1">
      <c r="A4" s="353" t="s">
        <v>90</v>
      </c>
      <c r="B4" s="354"/>
      <c r="C4" s="354"/>
      <c r="D4" s="354"/>
      <c r="E4" s="355"/>
    </row>
    <row r="5" spans="1:5" ht="23.25" customHeight="1">
      <c r="A5" s="353" t="s">
        <v>405</v>
      </c>
      <c r="B5" s="354"/>
      <c r="C5" s="354"/>
      <c r="D5" s="354"/>
      <c r="E5" s="359"/>
    </row>
    <row r="6" spans="1:5" ht="23.25">
      <c r="A6" s="192" t="s">
        <v>161</v>
      </c>
      <c r="B6" s="139"/>
      <c r="C6" s="139"/>
      <c r="D6" s="139"/>
      <c r="E6" s="30" t="s">
        <v>404</v>
      </c>
    </row>
    <row r="7" spans="1:5" ht="52.5">
      <c r="A7" s="186" t="s">
        <v>137</v>
      </c>
      <c r="B7" s="363" t="s">
        <v>72</v>
      </c>
      <c r="C7" s="364"/>
      <c r="D7" s="188" t="s">
        <v>73</v>
      </c>
      <c r="E7" s="189" t="s">
        <v>8</v>
      </c>
    </row>
    <row r="8" spans="1:5" ht="26.25">
      <c r="A8" s="187"/>
      <c r="B8" s="146" t="s">
        <v>154</v>
      </c>
      <c r="C8" s="185" t="s">
        <v>155</v>
      </c>
      <c r="D8" s="190"/>
      <c r="E8" s="191"/>
    </row>
    <row r="9" spans="1:5" ht="23.25">
      <c r="A9" s="149" t="s">
        <v>93</v>
      </c>
      <c r="B9" s="313" t="s">
        <v>227</v>
      </c>
      <c r="C9" s="314"/>
      <c r="D9" s="147"/>
      <c r="E9" s="147"/>
    </row>
    <row r="10" spans="1:5" ht="23.25">
      <c r="A10" s="150" t="s">
        <v>94</v>
      </c>
      <c r="B10" s="313" t="s">
        <v>227</v>
      </c>
      <c r="C10" s="315"/>
      <c r="D10" s="147"/>
      <c r="E10" s="147"/>
    </row>
    <row r="11" spans="1:5" ht="23.25">
      <c r="A11" s="150" t="s">
        <v>95</v>
      </c>
      <c r="B11" s="313" t="s">
        <v>227</v>
      </c>
      <c r="C11" s="315"/>
      <c r="D11" s="147"/>
      <c r="E11" s="147"/>
    </row>
    <row r="12" spans="1:5" ht="23.25">
      <c r="A12" s="151" t="s">
        <v>96</v>
      </c>
      <c r="B12" s="316"/>
      <c r="C12" s="315" t="s">
        <v>227</v>
      </c>
      <c r="D12" s="147"/>
      <c r="E12" s="147"/>
    </row>
    <row r="13" spans="1:5" ht="23.25">
      <c r="A13" s="150" t="s">
        <v>97</v>
      </c>
      <c r="B13" s="317"/>
      <c r="C13" s="315" t="s">
        <v>227</v>
      </c>
      <c r="D13" s="147"/>
      <c r="E13" s="147"/>
    </row>
    <row r="14" spans="1:5" ht="26.25">
      <c r="A14" s="148" t="s">
        <v>136</v>
      </c>
      <c r="B14" s="365">
        <v>3</v>
      </c>
      <c r="C14" s="366"/>
      <c r="D14" s="366"/>
      <c r="E14" s="367"/>
    </row>
    <row r="15" spans="1:5" ht="23.25">
      <c r="A15" s="56" t="s">
        <v>197</v>
      </c>
      <c r="B15" s="29"/>
      <c r="C15" s="368" t="s">
        <v>249</v>
      </c>
      <c r="D15" s="368"/>
      <c r="E15" s="369"/>
    </row>
    <row r="16" spans="1:5" ht="23.25">
      <c r="A16" s="51"/>
      <c r="B16" s="51"/>
      <c r="C16" s="51"/>
      <c r="D16" s="51"/>
      <c r="E16" s="144"/>
    </row>
    <row r="17" spans="1:5" ht="23.25">
      <c r="A17" s="51"/>
      <c r="B17" s="51"/>
      <c r="C17" s="51"/>
      <c r="D17" s="51"/>
      <c r="E17" s="145"/>
    </row>
    <row r="18" spans="1:5" ht="23.25">
      <c r="A18" s="51"/>
      <c r="B18" s="51"/>
      <c r="C18" s="51"/>
      <c r="D18" s="51"/>
      <c r="E18" s="145"/>
    </row>
    <row r="19" spans="1:5" ht="23.25">
      <c r="A19" s="51"/>
      <c r="B19" s="51"/>
      <c r="C19" s="51"/>
      <c r="D19" s="51"/>
      <c r="E19" s="145"/>
    </row>
    <row r="20" spans="1:5" ht="23.25">
      <c r="A20" s="51"/>
      <c r="B20" s="51"/>
      <c r="C20" s="51"/>
      <c r="D20" s="51"/>
      <c r="E20" s="145"/>
    </row>
    <row r="21" spans="1:5" ht="23.25">
      <c r="A21" s="51"/>
      <c r="B21" s="51"/>
      <c r="C21" s="51"/>
      <c r="D21" s="51"/>
      <c r="E21" s="145"/>
    </row>
    <row r="22" spans="1:5" ht="23.25">
      <c r="A22" s="51"/>
      <c r="B22" s="51"/>
      <c r="C22" s="51"/>
      <c r="D22" s="51"/>
      <c r="E22" s="145"/>
    </row>
    <row r="23" spans="1:5" ht="23.25">
      <c r="A23" s="51"/>
      <c r="B23" s="51"/>
      <c r="C23" s="51"/>
      <c r="D23" s="51"/>
      <c r="E23" s="145"/>
    </row>
    <row r="24" spans="1:5" ht="23.25">
      <c r="A24" s="51"/>
      <c r="B24" s="51"/>
      <c r="C24" s="51"/>
      <c r="D24" s="51"/>
      <c r="E24" s="145"/>
    </row>
    <row r="25" spans="1:5" ht="23.25">
      <c r="A25" s="51"/>
      <c r="B25" s="51"/>
      <c r="C25" s="51"/>
      <c r="D25" s="51"/>
      <c r="E25" s="145"/>
    </row>
    <row r="26" spans="1:5" ht="23.25">
      <c r="A26" s="51"/>
      <c r="B26" s="51"/>
      <c r="C26" s="51"/>
      <c r="D26" s="51"/>
      <c r="E26" s="145"/>
    </row>
    <row r="27" spans="1:5" ht="23.25">
      <c r="A27" s="51"/>
      <c r="B27" s="51"/>
      <c r="C27" s="51"/>
      <c r="D27" s="51"/>
      <c r="E27" s="145"/>
    </row>
    <row r="28" spans="1:5" ht="23.25">
      <c r="A28" s="51"/>
      <c r="B28" s="51"/>
      <c r="C28" s="51"/>
      <c r="D28" s="51"/>
      <c r="E28" s="145"/>
    </row>
    <row r="29" spans="1:5" ht="23.25">
      <c r="A29" s="51"/>
      <c r="B29" s="51"/>
      <c r="C29" s="51"/>
      <c r="D29" s="51"/>
      <c r="E29" s="145"/>
    </row>
    <row r="30" spans="1:5" ht="23.25">
      <c r="A30" s="9" t="s">
        <v>91</v>
      </c>
      <c r="B30" s="9"/>
      <c r="C30" s="10" t="s">
        <v>92</v>
      </c>
      <c r="D30" s="9"/>
      <c r="E30" s="10"/>
    </row>
    <row r="31" spans="1:5" ht="23.25">
      <c r="A31" s="9"/>
      <c r="B31" s="9"/>
      <c r="C31" s="10" t="s">
        <v>30</v>
      </c>
      <c r="D31" s="9"/>
      <c r="E31" s="10"/>
    </row>
    <row r="32" spans="1:5" ht="23.25">
      <c r="A32" s="382"/>
      <c r="B32" s="382"/>
      <c r="C32" s="382"/>
      <c r="D32" s="382"/>
      <c r="E32" s="382"/>
    </row>
    <row r="34" spans="1:5" ht="23.25">
      <c r="A34" s="382"/>
      <c r="B34" s="382"/>
      <c r="C34" s="382"/>
      <c r="D34" s="382"/>
      <c r="E34" s="382"/>
    </row>
    <row r="35" spans="1:5" ht="23.25">
      <c r="A35" s="9"/>
      <c r="B35" s="9"/>
      <c r="C35" s="9"/>
      <c r="D35" s="9"/>
      <c r="E35" s="10"/>
    </row>
    <row r="36" spans="1:5" ht="23.25">
      <c r="A36" s="9"/>
      <c r="B36" s="9"/>
      <c r="C36" s="9"/>
      <c r="D36" s="9"/>
      <c r="E36" s="8"/>
    </row>
    <row r="37" spans="1:5" ht="23.25">
      <c r="A37" s="382"/>
      <c r="B37" s="382"/>
      <c r="C37" s="382"/>
      <c r="D37" s="382"/>
      <c r="E37" s="382"/>
    </row>
  </sheetData>
  <sheetProtection/>
  <mergeCells count="10">
    <mergeCell ref="A1:E1"/>
    <mergeCell ref="A32:E32"/>
    <mergeCell ref="A34:E34"/>
    <mergeCell ref="A37:E37"/>
    <mergeCell ref="A3:E3"/>
    <mergeCell ref="A4:E4"/>
    <mergeCell ref="B7:C7"/>
    <mergeCell ref="B14:E14"/>
    <mergeCell ref="C15:E15"/>
    <mergeCell ref="A5:E5"/>
  </mergeCells>
  <printOptions/>
  <pageMargins left="0.75" right="0.75" top="1" bottom="1" header="0.5" footer="0.5"/>
  <pageSetup firstPageNumber="7" useFirstPageNumber="1" horizontalDpi="600" verticalDpi="600" orientation="portrait" paperSize="9" scale="84" r:id="rId1"/>
  <headerFooter alignWithMargins="0">
    <oddFooter>&amp;Cหน้า 5-&amp;P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D28"/>
  <sheetViews>
    <sheetView view="pageBreakPreview" zoomScale="60" zoomScalePageLayoutView="0" workbookViewId="0" topLeftCell="B1">
      <selection activeCell="B20" sqref="B20"/>
    </sheetView>
  </sheetViews>
  <sheetFormatPr defaultColWidth="9.140625" defaultRowHeight="21.75"/>
  <cols>
    <col min="2" max="2" width="39.57421875" style="0" customWidth="1"/>
    <col min="3" max="3" width="35.140625" style="0" customWidth="1"/>
    <col min="4" max="4" width="29.57421875" style="0" customWidth="1"/>
  </cols>
  <sheetData>
    <row r="1" spans="2:4" ht="23.25">
      <c r="B1" s="362" t="s">
        <v>194</v>
      </c>
      <c r="C1" s="362"/>
      <c r="D1" s="362"/>
    </row>
    <row r="2" spans="2:4" ht="23.25">
      <c r="B2" s="8"/>
      <c r="C2" s="8"/>
      <c r="D2" s="15" t="s">
        <v>327</v>
      </c>
    </row>
    <row r="3" spans="2:4" ht="26.25">
      <c r="B3" s="356" t="s">
        <v>29</v>
      </c>
      <c r="C3" s="357"/>
      <c r="D3" s="358"/>
    </row>
    <row r="4" spans="2:4" ht="22.5">
      <c r="B4" s="353" t="s">
        <v>90</v>
      </c>
      <c r="C4" s="395"/>
      <c r="D4" s="396"/>
    </row>
    <row r="5" spans="2:4" ht="26.25">
      <c r="B5" s="353" t="s">
        <v>406</v>
      </c>
      <c r="C5" s="354"/>
      <c r="D5" s="359"/>
    </row>
    <row r="6" spans="2:4" ht="23.25">
      <c r="B6" s="192" t="s">
        <v>161</v>
      </c>
      <c r="C6" s="139"/>
      <c r="D6" s="30" t="s">
        <v>404</v>
      </c>
    </row>
    <row r="7" spans="2:4" ht="21.75">
      <c r="B7" s="391" t="s">
        <v>407</v>
      </c>
      <c r="C7" s="370" t="s">
        <v>408</v>
      </c>
      <c r="D7" s="393" t="s">
        <v>409</v>
      </c>
    </row>
    <row r="8" spans="2:4" ht="21.75">
      <c r="B8" s="392"/>
      <c r="C8" s="371"/>
      <c r="D8" s="394"/>
    </row>
    <row r="9" spans="2:4" ht="23.25">
      <c r="B9" s="286" t="s">
        <v>410</v>
      </c>
      <c r="C9" s="294" t="s">
        <v>411</v>
      </c>
      <c r="D9" s="294" t="s">
        <v>412</v>
      </c>
    </row>
    <row r="10" spans="2:4" ht="23.25">
      <c r="B10" s="286" t="s">
        <v>413</v>
      </c>
      <c r="C10" s="294" t="s">
        <v>412</v>
      </c>
      <c r="D10" s="294" t="s">
        <v>414</v>
      </c>
    </row>
    <row r="11" spans="2:4" ht="23.25">
      <c r="B11" s="286" t="s">
        <v>415</v>
      </c>
      <c r="C11" s="294" t="s">
        <v>416</v>
      </c>
      <c r="D11" s="294"/>
    </row>
    <row r="12" spans="2:4" ht="23.25">
      <c r="B12" s="286" t="s">
        <v>417</v>
      </c>
      <c r="C12" s="294" t="s">
        <v>418</v>
      </c>
      <c r="D12" s="294"/>
    </row>
    <row r="13" spans="2:4" ht="23.25">
      <c r="B13" s="286" t="s">
        <v>419</v>
      </c>
      <c r="C13" s="294"/>
      <c r="D13" s="294"/>
    </row>
    <row r="14" spans="2:4" ht="23.25">
      <c r="B14" s="286" t="s">
        <v>420</v>
      </c>
      <c r="C14" s="294"/>
      <c r="D14" s="294"/>
    </row>
    <row r="15" spans="2:4" ht="23.25">
      <c r="B15" s="286" t="s">
        <v>421</v>
      </c>
      <c r="C15" s="397" t="s">
        <v>422</v>
      </c>
      <c r="D15" s="294"/>
    </row>
    <row r="16" spans="2:4" ht="23.25">
      <c r="B16" s="286" t="s">
        <v>423</v>
      </c>
      <c r="C16" s="398"/>
      <c r="D16" s="294"/>
    </row>
    <row r="17" spans="2:4" ht="23.25">
      <c r="B17" s="286" t="s">
        <v>424</v>
      </c>
      <c r="C17" s="294"/>
      <c r="D17" s="294"/>
    </row>
    <row r="18" spans="2:4" ht="23.25">
      <c r="B18" s="286" t="s">
        <v>425</v>
      </c>
      <c r="C18" s="294"/>
      <c r="D18" s="294"/>
    </row>
    <row r="19" spans="2:4" ht="23.25">
      <c r="B19" s="56" t="s">
        <v>197</v>
      </c>
      <c r="C19" s="368" t="s">
        <v>249</v>
      </c>
      <c r="D19" s="369"/>
    </row>
    <row r="20" spans="2:4" ht="23.25">
      <c r="B20" s="51"/>
      <c r="C20" s="51"/>
      <c r="D20" s="144"/>
    </row>
    <row r="21" spans="2:4" ht="23.25">
      <c r="B21" s="51"/>
      <c r="C21" s="51"/>
      <c r="D21" s="145"/>
    </row>
    <row r="22" spans="2:4" ht="23.25">
      <c r="B22" s="51"/>
      <c r="C22" s="51"/>
      <c r="D22" s="145"/>
    </row>
    <row r="23" spans="2:4" ht="23.25">
      <c r="B23" s="9" t="s">
        <v>79</v>
      </c>
      <c r="C23" s="390" t="s">
        <v>77</v>
      </c>
      <c r="D23" s="390"/>
    </row>
    <row r="24" spans="2:4" ht="23.25">
      <c r="B24" s="9"/>
      <c r="C24" s="390" t="s">
        <v>78</v>
      </c>
      <c r="D24" s="390"/>
    </row>
    <row r="25" spans="2:4" ht="23.25">
      <c r="B25" s="9"/>
      <c r="C25" s="9"/>
      <c r="D25" s="10"/>
    </row>
    <row r="26" spans="2:4" ht="23.25">
      <c r="B26" s="9"/>
      <c r="C26" s="9"/>
      <c r="D26" s="10"/>
    </row>
    <row r="27" spans="2:4" ht="23.25">
      <c r="B27" s="9"/>
      <c r="C27" s="9"/>
      <c r="D27" s="8"/>
    </row>
    <row r="28" spans="2:4" ht="23.25">
      <c r="B28" s="382"/>
      <c r="C28" s="382"/>
      <c r="D28" s="382"/>
    </row>
  </sheetData>
  <sheetProtection/>
  <mergeCells count="12">
    <mergeCell ref="B1:D1"/>
    <mergeCell ref="B3:D3"/>
    <mergeCell ref="B4:D4"/>
    <mergeCell ref="B5:D5"/>
    <mergeCell ref="C19:D19"/>
    <mergeCell ref="C23:D23"/>
    <mergeCell ref="C24:D24"/>
    <mergeCell ref="B28:D28"/>
    <mergeCell ref="B7:B8"/>
    <mergeCell ref="C7:C8"/>
    <mergeCell ref="D7:D8"/>
    <mergeCell ref="C15:C16"/>
  </mergeCells>
  <printOptions/>
  <pageMargins left="0.75" right="0.75" top="1" bottom="1" header="0.5" footer="0.5"/>
  <pageSetup firstPageNumber="8" useFirstPageNumber="1" horizontalDpi="300" verticalDpi="300" orientation="portrait" paperSize="9" scale="83" r:id="rId1"/>
  <headerFooter alignWithMargins="0">
    <oddFooter>&amp;Cหน้า 5-&amp;P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60" zoomScaleNormal="80" zoomScalePageLayoutView="0" workbookViewId="0" topLeftCell="A10">
      <selection activeCell="B15" sqref="B15"/>
    </sheetView>
  </sheetViews>
  <sheetFormatPr defaultColWidth="9.140625" defaultRowHeight="21.75"/>
  <cols>
    <col min="1" max="1" width="59.140625" style="0" customWidth="1"/>
    <col min="2" max="2" width="12.28125" style="0" customWidth="1"/>
    <col min="3" max="3" width="12.8515625" style="0" customWidth="1"/>
    <col min="4" max="4" width="14.00390625" style="0" customWidth="1"/>
    <col min="5" max="5" width="13.421875" style="0" customWidth="1"/>
  </cols>
  <sheetData>
    <row r="1" spans="1:5" ht="23.25">
      <c r="A1" s="362" t="s">
        <v>194</v>
      </c>
      <c r="B1" s="362"/>
      <c r="C1" s="362"/>
      <c r="D1" s="362"/>
      <c r="E1" s="362"/>
    </row>
    <row r="2" spans="1:5" ht="23.25">
      <c r="A2" s="8"/>
      <c r="B2" s="8"/>
      <c r="C2" s="8"/>
      <c r="D2" s="8"/>
      <c r="E2" s="15" t="s">
        <v>329</v>
      </c>
    </row>
    <row r="3" spans="1:5" ht="26.25">
      <c r="A3" s="356" t="s">
        <v>29</v>
      </c>
      <c r="B3" s="357"/>
      <c r="C3" s="357"/>
      <c r="D3" s="357"/>
      <c r="E3" s="358"/>
    </row>
    <row r="4" spans="1:5" ht="27" customHeight="1">
      <c r="A4" s="353" t="s">
        <v>98</v>
      </c>
      <c r="B4" s="354"/>
      <c r="C4" s="354"/>
      <c r="D4" s="354"/>
      <c r="E4" s="355"/>
    </row>
    <row r="5" spans="1:5" ht="27" customHeight="1">
      <c r="A5" s="353" t="s">
        <v>462</v>
      </c>
      <c r="B5" s="354"/>
      <c r="C5" s="354"/>
      <c r="D5" s="354"/>
      <c r="E5" s="359"/>
    </row>
    <row r="6" spans="1:5" ht="23.25">
      <c r="A6" s="192" t="s">
        <v>247</v>
      </c>
      <c r="B6" s="139"/>
      <c r="C6" s="139"/>
      <c r="D6" s="139"/>
      <c r="E6" s="30" t="s">
        <v>248</v>
      </c>
    </row>
    <row r="7" spans="1:5" ht="52.5">
      <c r="A7" s="186" t="s">
        <v>71</v>
      </c>
      <c r="B7" s="363" t="s">
        <v>72</v>
      </c>
      <c r="C7" s="364"/>
      <c r="D7" s="188" t="s">
        <v>73</v>
      </c>
      <c r="E7" s="189" t="s">
        <v>8</v>
      </c>
    </row>
    <row r="8" spans="1:5" ht="26.25">
      <c r="A8" s="187"/>
      <c r="B8" s="146" t="s">
        <v>154</v>
      </c>
      <c r="C8" s="185" t="s">
        <v>155</v>
      </c>
      <c r="D8" s="190"/>
      <c r="E8" s="191"/>
    </row>
    <row r="9" spans="1:5" ht="23.25">
      <c r="A9" s="149" t="s">
        <v>101</v>
      </c>
      <c r="B9" s="318" t="s">
        <v>463</v>
      </c>
      <c r="C9" s="314"/>
      <c r="D9" s="147"/>
      <c r="E9" s="147"/>
    </row>
    <row r="10" spans="1:5" ht="23.25">
      <c r="A10" s="150" t="s">
        <v>102</v>
      </c>
      <c r="B10" s="318" t="s">
        <v>463</v>
      </c>
      <c r="C10" s="315"/>
      <c r="D10" s="147"/>
      <c r="E10" s="147"/>
    </row>
    <row r="11" spans="1:5" ht="23.25">
      <c r="A11" s="150" t="s">
        <v>103</v>
      </c>
      <c r="B11" s="318" t="s">
        <v>463</v>
      </c>
      <c r="C11" s="315"/>
      <c r="D11" s="147"/>
      <c r="E11" s="147"/>
    </row>
    <row r="12" spans="1:5" ht="46.5" customHeight="1">
      <c r="A12" s="150" t="s">
        <v>104</v>
      </c>
      <c r="B12" s="317"/>
      <c r="C12" s="318" t="s">
        <v>463</v>
      </c>
      <c r="D12" s="147"/>
      <c r="E12" s="147"/>
    </row>
    <row r="13" spans="1:5" ht="23.25">
      <c r="A13" s="150" t="s">
        <v>105</v>
      </c>
      <c r="B13" s="317"/>
      <c r="C13" s="318" t="s">
        <v>463</v>
      </c>
      <c r="D13" s="147"/>
      <c r="E13" s="147"/>
    </row>
    <row r="14" spans="1:5" ht="26.25">
      <c r="A14" s="148" t="s">
        <v>136</v>
      </c>
      <c r="B14" s="365">
        <v>3</v>
      </c>
      <c r="C14" s="366"/>
      <c r="D14" s="366"/>
      <c r="E14" s="367"/>
    </row>
    <row r="15" spans="1:5" ht="23.25">
      <c r="A15" s="56" t="s">
        <v>197</v>
      </c>
      <c r="B15" s="29"/>
      <c r="C15" s="368" t="s">
        <v>249</v>
      </c>
      <c r="D15" s="368"/>
      <c r="E15" s="369"/>
    </row>
    <row r="16" spans="1:5" ht="23.25">
      <c r="A16" s="51"/>
      <c r="B16" s="51"/>
      <c r="C16" s="51"/>
      <c r="D16" s="51"/>
      <c r="E16" s="144"/>
    </row>
    <row r="17" spans="1:5" ht="23.25">
      <c r="A17" s="51"/>
      <c r="B17" s="51"/>
      <c r="C17" s="51"/>
      <c r="D17" s="51"/>
      <c r="E17" s="145"/>
    </row>
    <row r="18" spans="1:5" ht="23.25">
      <c r="A18" s="51"/>
      <c r="B18" s="51"/>
      <c r="C18" s="51"/>
      <c r="D18" s="51"/>
      <c r="E18" s="145"/>
    </row>
    <row r="19" spans="1:5" ht="23.25">
      <c r="A19" s="51"/>
      <c r="B19" s="51"/>
      <c r="C19" s="51"/>
      <c r="D19" s="51"/>
      <c r="E19" s="145"/>
    </row>
    <row r="20" spans="1:5" ht="23.25">
      <c r="A20" s="51"/>
      <c r="B20" s="51"/>
      <c r="C20" s="51"/>
      <c r="D20" s="51"/>
      <c r="E20" s="145"/>
    </row>
    <row r="21" spans="1:5" ht="23.25">
      <c r="A21" s="51"/>
      <c r="B21" s="51"/>
      <c r="C21" s="51"/>
      <c r="D21" s="51"/>
      <c r="E21" s="145"/>
    </row>
    <row r="22" spans="1:5" ht="23.25">
      <c r="A22" s="51"/>
      <c r="B22" s="51"/>
      <c r="C22" s="51"/>
      <c r="D22" s="51"/>
      <c r="E22" s="145"/>
    </row>
    <row r="23" spans="1:5" ht="23.25">
      <c r="A23" s="51"/>
      <c r="B23" s="51"/>
      <c r="C23" s="51"/>
      <c r="D23" s="51"/>
      <c r="E23" s="145"/>
    </row>
    <row r="24" spans="1:5" ht="23.25">
      <c r="A24" s="51"/>
      <c r="B24" s="51"/>
      <c r="C24" s="51"/>
      <c r="D24" s="51"/>
      <c r="E24" s="145"/>
    </row>
    <row r="25" spans="1:5" ht="23.25">
      <c r="A25" s="51"/>
      <c r="B25" s="51"/>
      <c r="C25" s="51"/>
      <c r="D25" s="51"/>
      <c r="E25" s="145"/>
    </row>
    <row r="26" spans="1:5" ht="23.25">
      <c r="A26" s="51"/>
      <c r="B26" s="51"/>
      <c r="C26" s="51"/>
      <c r="D26" s="51"/>
      <c r="E26" s="145"/>
    </row>
    <row r="27" spans="1:5" ht="23.25">
      <c r="A27" s="51"/>
      <c r="B27" s="51"/>
      <c r="C27" s="51"/>
      <c r="D27" s="51"/>
      <c r="E27" s="145"/>
    </row>
    <row r="28" spans="1:5" ht="23.25">
      <c r="A28" s="51"/>
      <c r="B28" s="51"/>
      <c r="C28" s="51"/>
      <c r="D28" s="51"/>
      <c r="E28" s="145"/>
    </row>
    <row r="29" spans="1:5" ht="23.25">
      <c r="A29" s="51"/>
      <c r="B29" s="51"/>
      <c r="C29" s="51"/>
      <c r="D29" s="51"/>
      <c r="E29" s="145"/>
    </row>
    <row r="30" spans="1:5" ht="23.25">
      <c r="A30" s="51"/>
      <c r="B30" s="51"/>
      <c r="C30" s="51"/>
      <c r="D30" s="51"/>
      <c r="E30" s="145"/>
    </row>
    <row r="31" spans="1:5" ht="23.25">
      <c r="A31" s="9" t="s">
        <v>100</v>
      </c>
      <c r="B31" s="9"/>
      <c r="C31" s="10" t="s">
        <v>99</v>
      </c>
      <c r="D31" s="9"/>
      <c r="E31" s="10"/>
    </row>
    <row r="32" spans="1:5" ht="23.25">
      <c r="A32" s="9"/>
      <c r="B32" s="9"/>
      <c r="C32" s="10" t="s">
        <v>30</v>
      </c>
      <c r="D32" s="9"/>
      <c r="E32" s="10"/>
    </row>
    <row r="33" spans="1:5" ht="23.25">
      <c r="A33" s="9"/>
      <c r="B33" s="9"/>
      <c r="C33" s="9"/>
      <c r="D33" s="9"/>
      <c r="E33" s="10"/>
    </row>
    <row r="34" spans="1:5" ht="23.25">
      <c r="A34" s="9"/>
      <c r="B34" s="9"/>
      <c r="C34" s="9"/>
      <c r="D34" s="9"/>
      <c r="E34" s="10"/>
    </row>
    <row r="35" spans="1:5" ht="23.25">
      <c r="A35" s="9"/>
      <c r="B35" s="9"/>
      <c r="C35" s="9"/>
      <c r="D35" s="9"/>
      <c r="E35" s="8"/>
    </row>
    <row r="36" spans="1:5" ht="23.25">
      <c r="A36" s="382"/>
      <c r="B36" s="382"/>
      <c r="C36" s="382"/>
      <c r="D36" s="382"/>
      <c r="E36" s="382"/>
    </row>
  </sheetData>
  <sheetProtection/>
  <mergeCells count="8">
    <mergeCell ref="A1:E1"/>
    <mergeCell ref="A36:E36"/>
    <mergeCell ref="A3:E3"/>
    <mergeCell ref="A4:E4"/>
    <mergeCell ref="C15:E15"/>
    <mergeCell ref="B7:C7"/>
    <mergeCell ref="B14:E14"/>
    <mergeCell ref="A5:E5"/>
  </mergeCells>
  <printOptions/>
  <pageMargins left="0.75" right="0.75" top="1" bottom="1" header="0.5" footer="0.5"/>
  <pageSetup firstPageNumber="9" useFirstPageNumber="1" horizontalDpi="600" verticalDpi="600" orientation="portrait" paperSize="9" scale="84" r:id="rId1"/>
  <headerFooter alignWithMargins="0">
    <oddFooter>&amp;Cหน้า 5-&amp;P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2006-10-05T08:57:31Z</cp:lastPrinted>
  <dcterms:created xsi:type="dcterms:W3CDTF">2004-03-02T03:34:17Z</dcterms:created>
  <dcterms:modified xsi:type="dcterms:W3CDTF">2014-02-21T03:41:52Z</dcterms:modified>
  <cp:category/>
  <cp:version/>
  <cp:contentType/>
  <cp:contentStatus/>
</cp:coreProperties>
</file>