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75" windowHeight="8175" tabRatio="879" activeTab="8"/>
  </bookViews>
  <sheets>
    <sheet name="1.1-.3การได้งานทำ " sheetId="1" r:id="rId1"/>
    <sheet name="1.4ระดับความพึงพอใจ " sheetId="2" r:id="rId2"/>
    <sheet name="1.5.1ได้รางวัล" sheetId="3" r:id="rId3"/>
    <sheet name="1.5.2รายชื่อ" sheetId="4" r:id="rId4"/>
    <sheet name="1.6วิทยานิพนธ์รางวัล" sheetId="5" r:id="rId5"/>
    <sheet name="1.7.1 จำนวนบทความป.โท" sheetId="6" r:id="rId6"/>
    <sheet name="1.7.2 รายชื่อบทความป.โท" sheetId="7" r:id="rId7"/>
    <sheet name="1.8.1จน.บทความป.เอก" sheetId="8" r:id="rId8"/>
    <sheet name="1.8.2รายชิ่อบทความฯป.เอก " sheetId="9" r:id="rId9"/>
  </sheets>
  <definedNames>
    <definedName name="_xlnm.Print_Area" localSheetId="0">'1.1-.3การได้งานทำ '!$A$1:$D$54</definedName>
    <definedName name="_xlnm.Print_Area" localSheetId="1">'1.4ระดับความพึงพอใจ '!$A$1:$L$68</definedName>
    <definedName name="_xlnm.Print_Area" localSheetId="2">'1.5.1ได้รางวัล'!$A$1:$V$24</definedName>
    <definedName name="_xlnm.Print_Area" localSheetId="3">'1.5.2รายชื่อ'!$A$1:$M$121</definedName>
    <definedName name="_xlnm.Print_Area" localSheetId="5">'1.7.1 จำนวนบทความป.โท'!$A$1:$D$36</definedName>
    <definedName name="_xlnm.Print_Area" localSheetId="6">'1.7.2 รายชื่อบทความป.โท'!$A$1:$Q$66</definedName>
    <definedName name="_xlnm.Print_Area" localSheetId="7">'1.8.1จน.บทความป.เอก'!$A$1:$D$33</definedName>
    <definedName name="_xlnm.Print_Area" localSheetId="8">'1.8.2รายชิ่อบทความฯป.เอก '!$A$1:$Q$23</definedName>
    <definedName name="วิเคราะห์การได้งานทำ">'1.1-.3การได้งานทำ '!#REF!</definedName>
  </definedNames>
  <calcPr fullCalcOnLoad="1"/>
</workbook>
</file>

<file path=xl/sharedStrings.xml><?xml version="1.0" encoding="utf-8"?>
<sst xmlns="http://schemas.openxmlformats.org/spreadsheetml/2006/main" count="1444" uniqueCount="494">
  <si>
    <t>รายการ</t>
  </si>
  <si>
    <t>1. ข้อมูลมาตรฐานด้านคุณภาพบัณฑิต</t>
  </si>
  <si>
    <t xml:space="preserve">2) ประกอบอาชีพอิสระ </t>
  </si>
  <si>
    <t>รวม</t>
  </si>
  <si>
    <t>คน</t>
  </si>
  <si>
    <t>%</t>
  </si>
  <si>
    <t>คุณลักษณะบัณฑิต</t>
  </si>
  <si>
    <t>ระดับความพึงพอใจ</t>
  </si>
  <si>
    <t>มากที่สุด</t>
  </si>
  <si>
    <t>มาก</t>
  </si>
  <si>
    <t>ปานกลาง</t>
  </si>
  <si>
    <t>น้อย</t>
  </si>
  <si>
    <t>น้อยที่สุด</t>
  </si>
  <si>
    <t>ค่าเฉลี่ย</t>
  </si>
  <si>
    <t>ไม่ระบุ</t>
  </si>
  <si>
    <t>1.1 ด้านความรู้ความสามารถทางวิชาการ/วิชาชีพ</t>
  </si>
  <si>
    <t>8) ความสามารถในการวางแผนการทำงาน</t>
  </si>
  <si>
    <t>9) ความเชี่ยวชาญในสาขาวิชาชีพ</t>
  </si>
  <si>
    <t>11) ความสามารถในการใช้ภาษาอังกฤษ</t>
  </si>
  <si>
    <t>12) ความสามารถในการใช้ภาษาไทยเพื่อการติดต่อสื่อสาร</t>
  </si>
  <si>
    <t>13) ความสามารถในการใช้เทคโนโลยีสารสนเทศ</t>
  </si>
  <si>
    <t>14) ความสามารถในการบริหารจัดการ</t>
  </si>
  <si>
    <t>15) ความสามารถในการสื่อสาร (พูด อ่าน ฟัง เขียน)</t>
  </si>
  <si>
    <t>16) ความสามารถในการเรียนรู้ด้วยตนเองอย่างต่อเนื่อง</t>
  </si>
  <si>
    <t>17) ความสามารถในการทำงานเป็นทีม</t>
  </si>
  <si>
    <t>18) ความสามารถในการวิเคราะห์ สังเคราะห์</t>
  </si>
  <si>
    <t>19) ความสามารถในการปรับตัวให้เข้ากับระบบการทำงาน</t>
  </si>
  <si>
    <t>20) ความมีระเบียบวินัยในการทำงาน</t>
  </si>
  <si>
    <t>1.3 ด้านบุคลิกภาพ</t>
  </si>
  <si>
    <t>21) การรับฟังความคิดเห็นของผู้อื่น</t>
  </si>
  <si>
    <t>22) ความเชื่อมั่นในตนเอง</t>
  </si>
  <si>
    <t>23) ความมีมนุษยสัมพันธ์</t>
  </si>
  <si>
    <t>24) ความเป็นผู้นำ</t>
  </si>
  <si>
    <t>25) ความมีเหตุผล</t>
  </si>
  <si>
    <t>26) การให้ความร่วมมือกับผู้ร่วมงาน</t>
  </si>
  <si>
    <t>27) การปรับตัวเข้ากับเพื่อนร่วมงาน</t>
  </si>
  <si>
    <t>28) ความสามารถในการควบคุมอารมณ์</t>
  </si>
  <si>
    <t>1.4 ด้านคุณธรรม จริยธรรม และจรรยาบรรณในวิชาชีพ</t>
  </si>
  <si>
    <t>29) ความขยันอดทน อุตสาหะ</t>
  </si>
  <si>
    <t>30) ความซื่อสัตย์ สุจริต</t>
  </si>
  <si>
    <t>31) ความตรงต่อเวลา</t>
  </si>
  <si>
    <t>32) ความรับผิดชอบในวิชาชีพ</t>
  </si>
  <si>
    <t>33) ความเป็นระเบียบวินัยปฏิบัติตามกติกาของสังคม</t>
  </si>
  <si>
    <t>34) การประพฤติตนอยู่ในศีลธรรมอันดี</t>
  </si>
  <si>
    <t>35) ความสามารถอยู่ร่วมกับผู้อื่นอย่างมีความสุข</t>
  </si>
  <si>
    <t>จำนวน</t>
  </si>
  <si>
    <t>ชื่อบทความวิทยานิพนธ์</t>
  </si>
  <si>
    <t>สาขาวิชา</t>
  </si>
  <si>
    <t>ว/ด/ป ที่จบ</t>
  </si>
  <si>
    <t>แหล่งตีพิมพ์เผยแพร่</t>
  </si>
  <si>
    <t>ระดับของวารสาร/การประชุม</t>
  </si>
  <si>
    <t>ประชุมวิชาการระดับนานาชาติ</t>
  </si>
  <si>
    <t>ประชุมวิชาการระดับชาติ</t>
  </si>
  <si>
    <t>วารสารระดับนานาชาติ</t>
  </si>
  <si>
    <t>1) ความรู้เชิงวิชาการทั่วไป</t>
  </si>
  <si>
    <t>2) ความรู้ความสามารถในวิชาชีพ</t>
  </si>
  <si>
    <t>3) ความรู้เกี่ยวกับงานทั่วไปในหน่วยงาน</t>
  </si>
  <si>
    <t>4) ความรู้เกี่ยวกับงานที่รับผิดชอบ</t>
  </si>
  <si>
    <t>1)  การได้รับเข้าทำงานภายใน  1 ปี</t>
  </si>
  <si>
    <t>SD</t>
  </si>
  <si>
    <t xml:space="preserve">       ข้อมูลประกอบ</t>
  </si>
  <si>
    <t>มหาวิทยาลัย(กองแผนงาน)</t>
  </si>
  <si>
    <t>ข้อมูลจากการสำรวจวันซ้อมรับปริญญา</t>
  </si>
  <si>
    <t xml:space="preserve">                            รายการ</t>
  </si>
  <si>
    <t xml:space="preserve">   O จำนวนบัณฑิตทั้งหมด          </t>
  </si>
  <si>
    <t xml:space="preserve">    1) ตีพิมพ์ในวารสารระดับนานาชาติ</t>
  </si>
  <si>
    <t xml:space="preserve">    2) ตีพิมพ์ในวารสารระดับประเทศ (ชาติ)</t>
  </si>
  <si>
    <t xml:space="preserve">        รวม</t>
  </si>
  <si>
    <t>O   จำนวนวิทยานิพนธ์ปริญญาโททั้งหมด</t>
  </si>
  <si>
    <t>O   จำนวนบทความที่ตีพิมพ์เผยแพร่</t>
  </si>
  <si>
    <t xml:space="preserve">         - Poster</t>
  </si>
  <si>
    <t xml:space="preserve">         - Oral</t>
  </si>
  <si>
    <t>การได้รับการจดสิทธิบัตร</t>
  </si>
  <si>
    <t>หมายเหตุ</t>
  </si>
  <si>
    <t>5) ว่างงาน</t>
  </si>
  <si>
    <t>แหล่งข้อมูลO: กลุ่มงานสนับสนุนฯ(บัณฑิต)</t>
  </si>
  <si>
    <t>แหล่งข้อมูล O : กลุ่มงานสนับสนุนวิชาการ (บัณฑิต)</t>
  </si>
  <si>
    <t>หน่วยงานรับผิดชอบ :  บัณฑิต</t>
  </si>
  <si>
    <t xml:space="preserve">   O จำนวนบัณฑิตที่ตอบแบบสำรวจ   </t>
  </si>
  <si>
    <t>1.2 ด้านความรู้ความสามารถพื้นฐานที่ส่งผลต่อการทำงาน</t>
  </si>
  <si>
    <t>5) ความสามารถในการเรียนรู้ ศึกษา ค้นคว้า เพิ่มเติม และแสวงหาความรู้ใหม่เพื่อพัฒนางาน</t>
  </si>
  <si>
    <t>ภาพรวมทุกด้าน</t>
  </si>
  <si>
    <t>ลำดับ
ที่</t>
  </si>
  <si>
    <t>รวมจำนวนการนำเสนอ</t>
  </si>
  <si>
    <t>ชื่อบทความ
วิทยานิพนธ์</t>
  </si>
  <si>
    <t>จำนวนบทความ
ที่นำไปใช้ประโยชน์</t>
  </si>
  <si>
    <t>poster</t>
  </si>
  <si>
    <t>oral</t>
  </si>
  <si>
    <t>หมายเหตุ :</t>
  </si>
  <si>
    <t>Poster</t>
  </si>
  <si>
    <t>Oral</t>
  </si>
  <si>
    <t>7) ความสามารถในการตัดสินใจในการแก้ปัญหาในงาน
ที่รับผิดชอบ</t>
  </si>
  <si>
    <t>6) ความสามารถในการประยุกต์ใช้ความรู้ทางวิชาชีพกับงานที่ได้รับมอบหมาย</t>
  </si>
  <si>
    <t xml:space="preserve">หน่วยงานรับผิดชอบ :บัณฑิต </t>
  </si>
  <si>
    <t>O   จำนวนบทความที่ยังไม่ได้ตีพิมพ์</t>
  </si>
  <si>
    <t>O   นำเสนอในที่ประชุมวิชาการ / สัมมนา</t>
  </si>
  <si>
    <t xml:space="preserve">    1)  ระดับนานาชาติ</t>
  </si>
  <si>
    <t>O  ได้รับการจดสิทธิบัตร</t>
  </si>
  <si>
    <t>O   จำนวนบทความจากวิทยานิพนธ์ที่นำไปใช้ประโยชน์</t>
  </si>
  <si>
    <t xml:space="preserve">    2) ระดับชาติ</t>
  </si>
  <si>
    <t>วารสารระดับประเทศ (ชาติ)</t>
  </si>
  <si>
    <t xml:space="preserve">                   O: ภาควิชา</t>
  </si>
  <si>
    <t>: 1</t>
  </si>
  <si>
    <t>10) ความคิดริเริ่มสร้างสรรค์</t>
  </si>
  <si>
    <t xml:space="preserve">                   O : ภาควิชา</t>
  </si>
  <si>
    <t xml:space="preserve">     -  ได้งานทำตรงสาขาหรือสอดคล้องกับสาขา</t>
  </si>
  <si>
    <t xml:space="preserve">     -  ได้งานทำไม่ตรงหรือสอดคล้องกับสาขา</t>
  </si>
  <si>
    <t>3) รวมการได้งานทำทั้งหมด</t>
  </si>
  <si>
    <t>4) ศึกษาต่อระดับบัณฑิตศึกษา</t>
  </si>
  <si>
    <t xml:space="preserve">     1.2      ร้อยละของบัณฑิตระดับปริญญาตรีที่ได้งานทำตรงสาขาที่สำเร็จการศึกษา</t>
  </si>
  <si>
    <t>ด้านวิชาการ</t>
  </si>
  <si>
    <t>ด้านวิชาชีพ</t>
  </si>
  <si>
    <t>ด้านคุณธรรมจริยธรรม</t>
  </si>
  <si>
    <t>ด้านอื่น ๆ</t>
  </si>
  <si>
    <t>นศ.</t>
  </si>
  <si>
    <t>ศิษย์เก่า</t>
  </si>
  <si>
    <t>ภาควิชา</t>
  </si>
  <si>
    <t xml:space="preserve">รวม </t>
  </si>
  <si>
    <t>รวมทั้งหมด</t>
  </si>
  <si>
    <t>ภาควิชาฯ ไฟฟ้า</t>
  </si>
  <si>
    <t>ภาควิชาฯ เครื่องกล</t>
  </si>
  <si>
    <t>ภาควิชาฯ โยธา</t>
  </si>
  <si>
    <t>ภาควิชาฯ อุตสาหการ</t>
  </si>
  <si>
    <t>ภาควิชาฯ เคมี</t>
  </si>
  <si>
    <t>ภาควิชาฯ เหมืองแร่ฯ</t>
  </si>
  <si>
    <t>ภาควิชาฯ คอมพิวเตอร์</t>
  </si>
  <si>
    <t xml:space="preserve">            ข้อมูลการดำเนินงานคณะวิศวกรรมศาสตร์ มหาวิทยาลัยสงขลานครินทร์  ประจำปีการศึกษา 2548/ งปม.2548                          </t>
  </si>
  <si>
    <t xml:space="preserve">       1.5.1  สถิติการได้รับการประกาศเกียรติคุณยกย่อง</t>
  </si>
  <si>
    <t>หน่วยงานรับผิดชอบ :  กิจการนักศึกษา</t>
  </si>
  <si>
    <t>นักศึกษา</t>
  </si>
  <si>
    <t>ป.ตรี</t>
  </si>
  <si>
    <t>ป.โท</t>
  </si>
  <si>
    <t>ป.เอก</t>
  </si>
  <si>
    <t>ชื่อรางวัล/ประกาศเกียรติคุณภาพ</t>
  </si>
  <si>
    <t>สถาบัน/หน่วยงาน
ที่มอบรางวัล</t>
  </si>
  <si>
    <t xml:space="preserve">       1.5.2  รายชื่อผู้ที่ได้รับการประกาศเกียรติคุณยกย่อง</t>
  </si>
  <si>
    <t>ระดับ</t>
  </si>
  <si>
    <t>ชาติ</t>
  </si>
  <si>
    <t>นานาชาติ</t>
  </si>
  <si>
    <t>ชื่อรางวัล</t>
  </si>
  <si>
    <t xml:space="preserve">       1.7.1 จำนวนบทความจากวิทยานิพนธ์ของนักศึกษาปริญญาโท</t>
  </si>
  <si>
    <t>เล่มที่  วัน/เดือน/ปี
ของวารสารที่ตีพิมพ์</t>
  </si>
  <si>
    <t>เลขหน้า</t>
  </si>
  <si>
    <t>1.8    ร้อยละของบทความจากวิทยานิพนธ์ปริญญาเอกที่ตีพิมพ์ เผยแพรต่อจำนวนวิทยานิพนธ์ปริญญาเอกทั้งหมด</t>
  </si>
  <si>
    <t>1.8.2 รายชื่อบทความวิทยานิพนธ์ของนักศึกษาปริญญาเอกที่ได้รับการตีพิมพ์/เผยแพร่ ปีการศึกษา 2548</t>
  </si>
  <si>
    <t>ข้อมูลการดำเนินงานคณะวิศวกรรมศาสตร์ มหาวิทยาลัยสงขลานครินทร์ ประจำปีการศึกษา 2548/ งปม.2548</t>
  </si>
  <si>
    <t>F-Data-EQ 01-4-0 V.1:May-49   1/2</t>
  </si>
  <si>
    <t>ข้อมูล ณ วันที่  31 พ.ค. 49</t>
  </si>
  <si>
    <t>รายงานข้อมูล ณ วันที่  พ.ค.49</t>
  </si>
  <si>
    <t>ข้อมูลการดำเนินงานคณะวิศวกรรมศาสตร์ มหาวิทยาลัยสงขลานครินทร์ ประจำปีการศึกษา 2548/งปม.2548</t>
  </si>
  <si>
    <t>F-Data-EQ 01-4-0 V.1:May-49   2/2</t>
  </si>
  <si>
    <t>กรอบเวลาของข้อมูล: 1 มิ.ย. 48 - 31 พ.ค. 49</t>
  </si>
  <si>
    <t xml:space="preserve">ข้อมูล ณ วันที่  31 พ.ค. 49  </t>
  </si>
  <si>
    <t>F-Data-EQ 01-5-1 V.1:May-49  1/1</t>
  </si>
  <si>
    <t>รายงานข้อมูล ณ วันที่  พ.ค. 49</t>
  </si>
  <si>
    <t>ด้านคุณธรรม
จริยธรรม</t>
  </si>
  <si>
    <t xml:space="preserve">           ข้อมูลการดำเนินงานคณะวิศวกรรมศาสตร์  มหาวิทยาลัยสงขลานครินทร์  ประจำปีการศึกษา 2548/ งปม.2548                            </t>
  </si>
  <si>
    <t xml:space="preserve">  F-Data-EQ 01-7-1 V.1:May-49  1/1</t>
  </si>
  <si>
    <t>1..7.2 รายชื่อบทความจากวิทยานิพนธ์ของนักศึกษาปริญญาโทที่ตีพิมพ์/เผยแพร่ ปีการศึกษา 2548</t>
  </si>
  <si>
    <t>ข้อมูลการดำเนินงานคณะวิศวกรรมศาสตร์ มหาวิทยาลัยสงขลานครินทร์  ประจำปีการศึกษา 2548/ งปม.2548</t>
  </si>
  <si>
    <t>F-Data-EQ 01-8-1 V1:May-49 1/1</t>
  </si>
  <si>
    <t>กรอบเวลาของข้อมูล : 1 มิ.ย. 48 - 31 พ.ค. 49</t>
  </si>
  <si>
    <t>ข้อมูล ณ วันที่  31 พ.ค 49</t>
  </si>
  <si>
    <t>รายงาน ณ วันที่  พ.ค. 49</t>
  </si>
  <si>
    <t>F-Data-EQ 01-8-2 V.1:May-49 1/1</t>
  </si>
  <si>
    <t xml:space="preserve"> ข้อมูล ณ วันที่ 31 พ.ค. 49</t>
  </si>
  <si>
    <t>รายงานข้อมูล ณ วันที่ พ.ค. 49</t>
  </si>
  <si>
    <t xml:space="preserve">เล่มที่ วัน/เดือน/ปี
ของวารสารที่ตีพิมพ์ </t>
  </si>
  <si>
    <t xml:space="preserve">                  3.  หากนักศึกษาหรือศิษย์เก่าได้รับรางวัลหลายครั้งในรอบ 3 ปีที่ผ่านมา สามารถนับซ้ำได้</t>
  </si>
  <si>
    <t>หมายเหตุ :  1.  สามารถนับซ้ำจำนวนครั้งที่ได้รับรางวัล หากรางวัลนั้นได้รับรางวัลหลายครั้งในรอบ 3 ปีที่ผ่านมา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</si>
  <si>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
                   มากที่สุด</t>
  </si>
  <si>
    <t xml:space="preserve">              3. การตีพิมพ์ในวารสารนับเมื่อกองบรรณาธิการฯตอบรับ</t>
  </si>
  <si>
    <t>O   จำนวนวิทยานิพนธ์ปริญญาเอกทั้งหมด</t>
  </si>
  <si>
    <t>หมายเหตุ :  1.  ข้อมูลจากกองแผนงาน</t>
  </si>
  <si>
    <t>แหล่งข้อมูล O : กลุ่มงานสนับสนุนวิชาการ (กิจการนักศึกษา)</t>
  </si>
  <si>
    <t>วัน/เดือน/ปีที่ได้รับรางวัล</t>
  </si>
  <si>
    <t>ผู้รับผิดชอบ  :  อลิสา  ประสมพงศ์</t>
  </si>
  <si>
    <t xml:space="preserve">              1.  ผลงานที่ตีพิมพ์เผยแพร่ และใช้ประโยชน์รวบรวมจากผลงานในปีการศึกษานั้นๆ</t>
  </si>
  <si>
    <t>ชื่อนักศึกษา/
ผู้เขียน</t>
  </si>
  <si>
    <t>ผู้รับผิดชอบ : อลิสา  ประสมพงศ์</t>
  </si>
  <si>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
                 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</si>
  <si>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 xml:space="preserve"> หมายเหตุ : 1. การนับจำนวนผู้มีงานทำของผู้สำเร็จการศึกษาที่ลงทะเบียนเรียนในภาคพิเศษหรือภาคนอกเวลา ให้นับเฉพาะผู้ที่เปลี่ยนงานใหม่หลัง
                      สำเร็จการศึกษาเท่านั้น ไม่นับผู้ที่มีงานทำหรือมีกิจการของตนเองที่มีรายได้ประจำอยู่แล้ว</t>
  </si>
  <si>
    <t xml:space="preserve">                      2. การนับจำนวนบัณฑิตได้งานทำตรงสาขาที่สำเร็จการศึกษา นับเฉพาะบัณฑิตที่ไม่มีงานทำก่อนเข้าศึกษาต่อ</t>
  </si>
  <si>
    <t xml:space="preserve">                      3. ปีการศึกษา 2548 ใช้เกณฑ์เงินเดือนเริ่มต้นของปริญญาตรีขั้นต่ำ 7,630 บาท (ป.ตรี 4 ปี)</t>
  </si>
  <si>
    <t xml:space="preserve">                      4. ข้อมูลมีการสำรวจโดยกองแผนงาน  มหาวิทยาลัย</t>
  </si>
  <si>
    <t>1.4 ระดับความพึงพอใจของนายจ้าง/ ผู้ประกอบการ / ผู้ใช้บัณฑิต</t>
  </si>
  <si>
    <t>จำนวนนายจ้าง/ผู้ใช้บัณฑิต</t>
  </si>
  <si>
    <t>จำนวนนายจ้าง/ผู้ใช้บัณฑิตที่ตอบแบบสอบถาม</t>
  </si>
  <si>
    <t>ร้อยละของนายจ้างที่ตอบแบบสอบถาม</t>
  </si>
  <si>
    <t>หน่วยงานรับผิดชอบ : สำนักงานพัฒนาคุณภาพ</t>
  </si>
  <si>
    <t>1.5  จำนวนนักศึกษาหรือศิษย์เก่าที่ได้รับการประกาศเกียรติคุณยกย่องในด้านวิชาการ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หรือรางวัลทางวิชาการหรือด้านอื่นที่เกี่ยวข้อง
กับคุณภาพบัณฑิตในระดับชาติ หรือระดับนานาชาติในรอบ 3 ปีที่ผ่านมา (คน)</t>
  </si>
  <si>
    <t>แหล่งข้อมูล O : กลุ่มงานสนับสนุนวิชาการ (กิจการฯ)</t>
  </si>
  <si>
    <t xml:space="preserve">                 2.  สามารถนับรวมผลงานนักศึกษาทั้งระดับปริญญาตรี โท และเอก ทั้งนักศึกษาภาคปกติและภาคนอกเวลา</t>
  </si>
  <si>
    <t>หมายเหตุ : 1.  รางวัลหรือประกาศเกียรติคุณของต่างหน่วยงานเท่านั้น  โดยมีลายลักษณ์อักษรปรากฏ และสามารถนับรวมรางวัลวิทยานิพนธ์ได้ด้วย</t>
  </si>
  <si>
    <t>1.5  จำนวนนักศึกษาหรือศิษย์เก่าที่ได้รับการประกาศเกียรติคุณยกย่องในด้านวิชาการ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หรือรางวัลทางวิชาการหรือด้านอื่น
ที่เกี่ยวข้องกับคุณภาพบัณฑิตในระดับชาติ หรือระดับนานาชาติในรอบ 3 ปีที่ผ่านมา (คน)</t>
  </si>
  <si>
    <t>1.6  จำนวนวิทยานิพนธ์และงานวิชาการของนักศึกษาที่ได้รับรางวัลในระดับชาติหรือระดับนานาชาติภายในรอบ 3 ปีที่ผ่านมา (ชิ้นงาน)</t>
  </si>
  <si>
    <t xml:space="preserve">                     2.  นับเฉพาะจำนวนวิทยานิพนธ์และจำนวนชิ้นงานวิชาการเท่านั้น</t>
  </si>
  <si>
    <t xml:space="preserve">                     O : ภาควิชา</t>
  </si>
  <si>
    <t>รหัสนักศึกษา</t>
  </si>
  <si>
    <t>ชื่อ-สกุล</t>
  </si>
  <si>
    <t>1.7 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</si>
  <si>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 xml:space="preserve">ผู้รับผิดชอบ  :  อลิสา  ประสมพงศ์ </t>
  </si>
  <si>
    <t xml:space="preserve">              3. การตีพิมพ์ในวารสารนับเมื่อกองบรรณาธิการวารสารนั้นตอบรับ</t>
  </si>
  <si>
    <t xml:space="preserve"> ผู้รับผิดชอบ  :  อลิสา  ประสมพงศ์ </t>
  </si>
  <si>
    <t>ร้อยละของจำนวนบทความจากวิทยานิพนธ์ที่ตีพิมพ์ฯ : วิทยานิพนธ์ทั้งหมด</t>
  </si>
  <si>
    <t>วารสารระดับประเทศ(ชาติ)</t>
  </si>
  <si>
    <t>การได้รับจดสทธิบัตร</t>
  </si>
  <si>
    <t xml:space="preserve"> ผู้รับผิดชอบ  :  อลิสา  ประสมพงศ์  </t>
  </si>
  <si>
    <t>อัตราส่วน</t>
  </si>
  <si>
    <t>ผู้รับผิดชอบ  :  ปรัชญา ชีวธนากรณ์กุล</t>
  </si>
  <si>
    <t xml:space="preserve">ผู้รับผิดชอบ  :  ปรัชญา ชีวธนากรณ์กุล    </t>
  </si>
  <si>
    <t xml:space="preserve">ชื่อ-สกุล </t>
  </si>
  <si>
    <t xml:space="preserve">     1.1     ร้อยละของบัณฑิตระดับปริญญาตรีที่ได้งานทำและการประกอบอาชีพอิสระ ภายใน 1 ปี </t>
  </si>
  <si>
    <t xml:space="preserve">     1.3      ร้อยละของบัณฑิตที่ได้รับเงินเดือนเริ่มต้นเป็นไปตามเกณฑ์</t>
  </si>
  <si>
    <t>ปีการศึกษา 2548</t>
  </si>
  <si>
    <t xml:space="preserve">หมายเหตุ :  </t>
  </si>
  <si>
    <t>Ammonia Removal from Emission Air in Packed Column</t>
  </si>
  <si>
    <t>น.ส.รัชฏาพร เทพไชย(4512041)</t>
  </si>
  <si>
    <t>วิศวกรรมเคมี</t>
  </si>
  <si>
    <t>20 ก.พ.49</t>
  </si>
  <si>
    <t>การประชุมวิชาการทางวิศวกรรมศาสตร์ ม.สงขลานครินทร์ ครั้งที่ 4</t>
  </si>
  <si>
    <t>8-9 ธ.ค. 48</t>
  </si>
  <si>
    <t>การแยกเอทานนอล-น้ำ โดยวิธีเพอแวปพอเรชันด้วยเมมเบรนชนิดซิลิโคนและโพลีไวนิลแอลกอฮอล์</t>
  </si>
  <si>
    <t>น.ส.สุภาพร ฉิ้นฉิ้ว (4612078)</t>
  </si>
  <si>
    <t>17 ก.พ. 49</t>
  </si>
  <si>
    <t>น.ส.รวมพร  นิคม  (4612059)</t>
  </si>
  <si>
    <t>7 ก.พ. 49</t>
  </si>
  <si>
    <t>Removal of VOCs by Oxidation Reaction in Wet Scrubber</t>
  </si>
  <si>
    <t>การประชุมวิชาการวิศวกรรมเคมีและเคมีประยุกต์แห่งประเทศไทย ครั้งที่ 15</t>
  </si>
  <si>
    <t xml:space="preserve">
27-28 ต.ค. 48</t>
  </si>
  <si>
    <t xml:space="preserve">อิทธิพลของยางรีเคลมต่อผลของคุณสมบัติการเชื่อมโยงและคุณสมบัติเชิงกลของผสมเทอร์โมพลาสติกอิลาสโตเมอร์
</t>
  </si>
  <si>
    <t>น.ส.พนิตา  สุมานะตระกูล(4612050)</t>
  </si>
  <si>
    <t xml:space="preserve">การประชุมวิชาการวิศวกรรมเคมีและเคมีประยุกต์แห่งประเทศไทยครั้งที่ 15
</t>
  </si>
  <si>
    <t xml:space="preserve">27-28 ต.ค. 48
</t>
  </si>
  <si>
    <t>การศึกษาสูตรที่เหมาะสมสำหรับการผลิตเครื่องหมายนำทางจากยางธรรมชาติที่นำกลับมาใช้ใหม่</t>
  </si>
  <si>
    <t>9 มี.ค. 49</t>
  </si>
  <si>
    <t>การประชุมวิชาการทางวิศวกรรมศาสตร์ มอ. ครั้งที่ 4</t>
  </si>
  <si>
    <t>นายแสนสุข แซ่อึ้ง(4612083)</t>
  </si>
  <si>
    <t>3 มี.ค. 49</t>
  </si>
  <si>
    <t>Mass Transfer Coefficient for Volatilization of MEK from Wastewater</t>
  </si>
  <si>
    <t>27-28 ต.ค. 48</t>
  </si>
  <si>
    <t>Optimization of the Vacuum Drying of Rubberwood using Superheated Steam Injection</t>
  </si>
  <si>
    <t>น.ส.ธิตินันท์  ศรัทโธ (4612036)</t>
  </si>
  <si>
    <t>-</t>
  </si>
  <si>
    <t>การประชุมวิชาการวิศวกรรมเคมีและเคมีประชุกต์แห่งประเทศไทย ครั้งที่ 13</t>
  </si>
  <si>
    <t>25-30 ต.ค. 48</t>
  </si>
  <si>
    <t>การผลิตแอลกอฮอล์ไขมันจากน้ำมันปาล์มเมทิลเอสเตอร์</t>
  </si>
  <si>
    <t>น.ส.ศิวารักษ์  สหัสรังษี(4612108)</t>
  </si>
  <si>
    <t>วิศวกรรมเครื่องกล</t>
  </si>
  <si>
    <t>15 มี.ค. 49</t>
  </si>
  <si>
    <t>การประชุมเสนอผลงานวิจัยระดับบัณฑิตศึกษา มหาวิทยาลัยสงขลานครินทร์ ครั้งที่ 3</t>
  </si>
  <si>
    <t>11 มี.ค. 49</t>
  </si>
  <si>
    <t>ศักยภาพด้านพลังงานของเศษวัสดุใน
อุตสาหกรรมไม้ยางพารา</t>
  </si>
  <si>
    <t>นายจรุภัทร์ วัฒนพานิช(4612014)</t>
  </si>
  <si>
    <t>ประชุมวิชาการเครือข่ายวิศวกรรมเครื่องกลแห่งประเทศไทยครั้งที่ 19</t>
  </si>
  <si>
    <r>
      <t>ME-NETT 19</t>
    </r>
    <r>
      <rPr>
        <vertAlign val="superscript"/>
        <sz val="12"/>
        <rFont val="Angsana New"/>
        <family val="1"/>
      </rPr>
      <t>th</t>
    </r>
    <r>
      <rPr>
        <sz val="12"/>
        <rFont val="Angsana New"/>
        <family val="1"/>
      </rPr>
      <t>/19-21 ต.ค. 48</t>
    </r>
  </si>
  <si>
    <t>907-911</t>
  </si>
  <si>
    <t>CFDand Experimental Study of the Temperature Distribution in a Present Rubber Smoking Room</t>
  </si>
  <si>
    <t>นายมชิมนต์ธรณ์  พรหมทอง(4612055)</t>
  </si>
  <si>
    <r>
      <t>The 19</t>
    </r>
    <r>
      <rPr>
        <vertAlign val="superscript"/>
        <sz val="12"/>
        <rFont val="Angsana New"/>
        <family val="1"/>
      </rPr>
      <t>th</t>
    </r>
    <r>
      <rPr>
        <sz val="12"/>
        <rFont val="Angsana New"/>
        <family val="1"/>
      </rPr>
      <t xml:space="preserve"> Conference of Mechanical Engineering Network of Thiailand</t>
    </r>
  </si>
  <si>
    <t>การผลิตเมทิลเอสเตอร์จากน้ำมันปาล์มหีบรวม โดยใช้กระบวนการผลิตแบบ Esterification และ Transesterification</t>
  </si>
  <si>
    <t>นายกิตติศักดิ์  ทวีสินโสภา(4612006)</t>
  </si>
  <si>
    <t>การประชุมวิชาการเครือข่ายวิศวกรรมเครื่องกลแห่งประเทศไทยครั้งที่ 19</t>
  </si>
  <si>
    <t>มีหนังสือตอบรับจากวารสารสงขลานครินทร์ ฉบับ วทท.</t>
  </si>
  <si>
    <t>การออกแบบและประยุกต์การใช้แสดง
ธรรมชาติผ่านท่อนำแสงในอาคาร</t>
  </si>
  <si>
    <t>นายภิญโญ  ชุมมณี (4712079)</t>
  </si>
  <si>
    <t>19-21 ต.ค. 48</t>
  </si>
  <si>
    <t>Development of Use of Radiant Cooling Panel for Passive Cooling in Buildings</t>
  </si>
  <si>
    <t>นายอายุวัต  ตันติวิเชียร (4712083)</t>
  </si>
  <si>
    <t>ผลของการเปลี่ยนแปลงจำนวนครีบระบายความร้อนของคอยล์เย็นต่อสมรรถนะของเครื่องปรับอากาศแบบแยกส่วน</t>
  </si>
  <si>
    <t>นายกฤช  อยู่สำราญ</t>
  </si>
  <si>
    <t>Evaluation of NAT-PT as an IPv4/IPv6 transition mechanism</t>
  </si>
  <si>
    <t>น.ส.มณีเนตร พวงมณี(4412038)</t>
  </si>
  <si>
    <t>วิศวกรรมคอมพิวเตอร์</t>
  </si>
  <si>
    <t>The 4th Information and Computer Engineering Postgraduate Workshop 2004</t>
  </si>
  <si>
    <t>22-23 ม.ค. 49</t>
  </si>
  <si>
    <t>ระบบช่วยเหลือการสร้างออนโทโลจีความชอบของผู้ใช้ในการเลือกบริการ</t>
  </si>
  <si>
    <t>นายวรากร  สุวรรณรัตน์ (4512045)</t>
  </si>
  <si>
    <t>Technology and Innovation for Sustainable Development Conference (TISD 2006)</t>
  </si>
  <si>
    <t>25-27 ม.ค. 49</t>
  </si>
  <si>
    <t>การสืบค้นข้อมูลออนโทโลจีคุณภาพการให้บริการสำหรับเว็บเซอร์วิสเชิงความหมาย</t>
  </si>
  <si>
    <t>นายวินัย  สมาน (4412080)</t>
  </si>
  <si>
    <t>A Multi-Channel Incremental Encoder Interfacing Circuit Design using FPGA</t>
  </si>
  <si>
    <t>นายกรกต  สุวรรณรัตน์ (4512090)</t>
  </si>
  <si>
    <t>ECTI-CON 2006</t>
  </si>
  <si>
    <t>10-12 พ.ค. 49</t>
  </si>
  <si>
    <t>ระบบระบุตำแหน่งผู้สอนสำหรับการเรียนการสอนทางไกล</t>
  </si>
  <si>
    <t>นายวิศรุต  จันทระ (4712030)</t>
  </si>
  <si>
    <t>The 2nd national Conference on Computing and Information Techonology (NCCIT '06)</t>
  </si>
  <si>
    <t>19-20 พ.ค. 49</t>
  </si>
  <si>
    <t>การควบคุมความเร็วของมอเตอร์เหนี่ยวนำตามเวลาจริงแบบระบบปรับเองได้</t>
  </si>
  <si>
    <t>นายวีรยุทธ  พรสมิทธิกุล (4612102)</t>
  </si>
  <si>
    <t>การแปลงข้อมูลเบรลล์และไทยแบบทันทีทันใด</t>
  </si>
  <si>
    <t>นายวรพล ทินกรสูติบุตร (4712027)</t>
  </si>
  <si>
    <t>การปรับปรุงสมบัติเชิงกลของอะลูมิเนียมที่หล่อจากกระป๋องเครื่องดื่มที่ใช้แล้วด้วยการเติมซิลิกอนและกระบวนการทางความร้อน</t>
  </si>
  <si>
    <t>นายทวิชาติ  เย็นวิเศษ(4612030)</t>
  </si>
  <si>
    <t>วิศวกรรมวัสดุ</t>
  </si>
  <si>
    <t>28 เม.ย. 49</t>
  </si>
  <si>
    <t>ประชุมวิชาการวิทยาศาสตร์และเทคโนโลยีแห่งประเทศไทย (วทท.) ครั้งที่ 31</t>
  </si>
  <si>
    <t>18-20 ต.ค. 48</t>
  </si>
  <si>
    <t>สมบัติของวัสดุผสมระหว่างบรอนซ์ดีบุกกับทัลคัมจากการเตรียมโดยกระบวนการผลิตโลหะผสมเชิงกล</t>
  </si>
  <si>
    <t>นายศรีพงษ์  พรรณ์แผ้ว(4612068)</t>
  </si>
  <si>
    <t>8 พ.ค. 49</t>
  </si>
  <si>
    <t>18 ต.ค. 48</t>
  </si>
  <si>
    <t>การศึกษาพฤติกรรมการคืบของโลหะอะลูมิเนียนมที่ใช้ทำแม่พิมพ์สำหรับฉีดพลาสติก</t>
  </si>
  <si>
    <t>นายสุชาติ จันทรมณีย์(4512067)</t>
  </si>
  <si>
    <t>28 มี.ค. 49</t>
  </si>
  <si>
    <t>สมรรถนะของเครื่องบดแอทไตรเตอร์ที่ใช้ในการเตรียมผงโลหะผสม</t>
  </si>
  <si>
    <t>นายลิขิต  วรรณพงศ์(4412047)</t>
  </si>
  <si>
    <t>การประชุมวิชาการวิทยาศาสตร์และเทคโนโลยีแห่งประเทศไทย (วทท.) ครั้งที่ 31</t>
  </si>
  <si>
    <t>The Effect of TiO2 on Synthesizing Fe-Technology Conference (ms@t IV)</t>
  </si>
  <si>
    <t>น.ส.กนกอร  นุ้ยเล็ก (4812093)</t>
  </si>
  <si>
    <t>Thailand Materials Science and Technology Conference (ms@t IV)</t>
  </si>
  <si>
    <t>31-1 เม.ย. 49</t>
  </si>
  <si>
    <t>อิทธิพลของตัวแปรหลักในการกลึงเหล็กหล่อเทาด้วยใบมีดคาร์ไบด์และเซรามิก</t>
  </si>
  <si>
    <t>นายปัญญา  วินทะไชย (4612046)</t>
  </si>
  <si>
    <t>การประชุมวิชาการช่วยงานวิศวกรรมอุตสาหการ ประจำปี 2548</t>
  </si>
  <si>
    <t>3-5 ต.ค. 48</t>
  </si>
  <si>
    <t>การออกแบบวางผังโรงงาน และการศึกษาความเป็นไปได้เชิงเศรษฐศาสตร์ในการผลิตเมทิลเอสเตอร์จากไขน้ำมันในระบบบำบัดน้ำเสียโรงงานสกัดน้ำมันปาล์ม</t>
  </si>
  <si>
    <t>น.ส.สิริรัตน์ พึ่งชมภู่(4512079)</t>
  </si>
  <si>
    <t>วิศวกรรมอุตสหการ</t>
  </si>
  <si>
    <t>การประชุมวิชาการคณะวิศวกรรมศาสตร์ ม.สงขลานครินทร์ ครั้งที่ 4</t>
  </si>
  <si>
    <t>RSA Implementation of Electronic Key</t>
  </si>
  <si>
    <t>นายชลากร  ครุพงศ์สิริ(4512016)</t>
  </si>
  <si>
    <t>PSU Engineering Conference</t>
  </si>
  <si>
    <t>นายปฐมพล  สืบประดิษฐ์
4410222</t>
  </si>
  <si>
    <t>ลำดับที่</t>
  </si>
  <si>
    <t>นายสมชาย  เพ็ชรเกลี้ยง
4410461</t>
  </si>
  <si>
    <t>นายเตชิต  พันธ์ศิน
4410135</t>
  </si>
  <si>
    <t>นายคมสันต์  ว่องชาญชัยเลิศ
4410050</t>
  </si>
  <si>
    <t>นายณัฐดนัย  วิทยาศิริกุล
4410116</t>
  </si>
  <si>
    <t>นายธเนศ  อุปถัมภ์หัตสาร
4410157</t>
  </si>
  <si>
    <t>นายกานต์  ถิรสุนทร
4510027</t>
  </si>
  <si>
    <t>นายชนัส  อัถโถปกรณ์
4510121</t>
  </si>
  <si>
    <t>นายวรรษิษฐ์  ศิริลักษณ์
4510494</t>
  </si>
  <si>
    <t>นายวงศกร  จันทราภรณ์ศิลป์
4510482</t>
  </si>
  <si>
    <t>นายไกรศร  เพ็ชรเครือ
4310050</t>
  </si>
  <si>
    <t>ศูนย์เทคโนโลยีอิเล็กทรอนิกส์
และคอมพิวเตอร์แห่งชาติ (NECTEC)</t>
  </si>
  <si>
    <t>โครงการแข่งขันพัฒนาโปรแกรม
คอมพิวเตอร์แห่งประเทศไทย ครั้งที่ 7/รางวัลที่ 1</t>
  </si>
  <si>
    <t>9 ก.พ.48/
18 มี.ค. 48</t>
  </si>
  <si>
    <t xml:space="preserve">ระบบควบคุมรถไฟจำลองแบบ
ดิจิตอล/รางวัลที่ 1 </t>
  </si>
  <si>
    <t>เหรียญรางวัลเรียนดี กองทุนเพื่อการศึกษา
และวิจัยทางด้านวิศวกรรมศาสตร์ ในพระราชูปถัมภ์ สมเด็จพระบรมโอรสาธิราชฯ สยามมกุฏราชกุมาร</t>
  </si>
  <si>
    <t>วิศวกรรมสถานแห่งประเทศไทย (ว.ส.ท.)</t>
  </si>
  <si>
    <t>นายเปรมชัย  ตรียานุวัฒน์
4410252</t>
  </si>
  <si>
    <t>นางสาววรสร  โพธิ์ทอง
4510500</t>
  </si>
  <si>
    <t>เหรียญรางวัลเรียนดี กองทุนเพื่อการศึกษาและวิจัยทางด้านวิศวกรรมศาสตร์ ในพระราชูปถัมภ์สมเด็จพระบรมโอรสาธิราชฯสยามมกุฎราชกุมาร</t>
  </si>
  <si>
    <t>นายชัยณรงค์  เปรมประภา
4510145</t>
  </si>
  <si>
    <t>นายสมภพ  ลิ่มสุนทรากุล
4510583</t>
  </si>
  <si>
    <t>มูลนิธิศาสตราจารย์ ดร.แถบ  นีละนิธิ</t>
  </si>
  <si>
    <t>นายธีรพงษ์  ทองสมบัติ
4610223</t>
  </si>
  <si>
    <t>นายสราวุธ  โกนสร้าง
4710562</t>
  </si>
  <si>
    <t>นายวรรษิษฐ์  ศิริลักษณ์
4410494</t>
  </si>
  <si>
    <t>นายธีรพงษ์  แซ่ตั้ง
4710202</t>
  </si>
  <si>
    <t>นายฤทธิชัย  จิตภักดีบดินทร์
4710438</t>
  </si>
  <si>
    <t>นายธเนศ  ลัคนาเรืองโรจน์
4710192</t>
  </si>
  <si>
    <t>นายพงศ์สันติ  ตันเวชศิลป์
4510373</t>
  </si>
  <si>
    <t>นายสมภพ  ลิ่มสุนทรานุกูล
4510583</t>
  </si>
  <si>
    <t>นายชนัญญ์  โกศลศักดิ์สกุล
4510119</t>
  </si>
  <si>
    <t>นายจักรา โกวิท
4610063</t>
  </si>
  <si>
    <t>นายวศิน  เที่ยงคุณากฤต
4610439</t>
  </si>
  <si>
    <t>โปรแกรมเพื่อช่วยคนพิการ
กลุ่มนิสิต นักศึกษา/ รางวัลที่ 1</t>
  </si>
  <si>
    <t>โปรแกรมเพื่อความบันเทิง
กลุ่มนิสิต นักศึกษา/ รางวัลที่ 2</t>
  </si>
  <si>
    <t>โปรแกรมเพื่อการประยุกต์ใช้
งานสำหรับลินุกซ์
กลุ่มนิสิต นักศึกษา /รางวัลที่ 2</t>
  </si>
  <si>
    <t>โปรแกรมเพื่อการประยุกต์ใช้
งานสำหรับลินุกซ์
กลุ่มนิสิต นักศึกษา/ รางวัลชมเชย</t>
  </si>
  <si>
    <t>โปรแกรมส่วนขยายต่อจาก
โปรแกรมประยุกต์หลัก
กลุ่มนิสิต นักศึกษา/ รางวัลชมเชย</t>
  </si>
  <si>
    <t>โปรแกรมเพื่อการประยุกต์ใช้
งานสำหรับลินุกซ์
กลุ่มนิสิต นักศึกษา/ รางวัลที่ 1</t>
  </si>
  <si>
    <t>โปรแกรมเพื่อส่งเสริมการเรียนรู้
กลุ่มนิสิต นักศึกษา/ รางวัลที่ 3</t>
  </si>
  <si>
    <t>โปรแกรมเพื่องานการพัฒนาด้านวิทยาศาสตร์และเทคโนโลยี
กลุ่มนิสิต นักศึกษา/ รางวัลที่ 3</t>
  </si>
  <si>
    <t>โปรแกรมเพื่อความบันเทิง
กลุ่มนิสิต นักศึกษา/ รางวัลชมเชย</t>
  </si>
  <si>
    <t>นายจักรพล  มงคลวิสุทธิ์
4410061</t>
  </si>
  <si>
    <t>นายชัยฤทธิ์  อารียาภรณ์
4410092</t>
  </si>
  <si>
    <t>ศูนย์เทคโนโลยีอิเล็กทรอนิกส์และ
คอมพิวเตอร์แห่งชาติร่วมกับสมาคมสมองกลฝังตัวไทย</t>
  </si>
  <si>
    <t>นางสาวศันสนีย์  บุญสนอง
4310454</t>
  </si>
  <si>
    <t>นายดนัย  สุริยาวรกุล
4510188</t>
  </si>
  <si>
    <t>รางวัล Innovation Entertainment
Software Application/ รางวัลที่ 3</t>
  </si>
  <si>
    <t>บริษัท สามารถคอร์ปอเรชั่น
จำกัด(มหาชน)</t>
  </si>
  <si>
    <t>รวมทั้งสิ้น</t>
  </si>
  <si>
    <t xml:space="preserve">     -  ไม่ระบุ</t>
  </si>
  <si>
    <t>สถาบันพัฒนาฝีมือแรงงาน</t>
  </si>
  <si>
    <t>โครงการชุดเดสก์ทอปปรับปรงสำหรับลีนุกซ์ มหกรรมการประกวดเทคโนโลยีสารสนเทศและการสื่อสารแห่งประเทศไทย/  รางวัลที่ 1</t>
  </si>
  <si>
    <t>โครงการแปลงอักษรเบรลล์/  รางวัลที่ 1</t>
  </si>
  <si>
    <t>สถาบันคนตาบอดแห่งชาติเพื่อการวิจัยและพัฒนา</t>
  </si>
  <si>
    <t>นายสุชาติ  เย็นวิเศษ
4412084</t>
  </si>
  <si>
    <t>บทความวิจัยในการประชุมวิชาการ หัวข้อเรื่อง "The Third Thailand Materials Science and Technology Conference" เข้ารอบสุดท้าย 1 ใน 3 ผลงานนักศึกษาระดับปริญญาโทของ Thainox Metallurgy Award 2004/  รางวัลที่ 2 ประเภทโปสเตอร์</t>
  </si>
  <si>
    <t>ผลงานสิ่งประดิษฐ์คิดค้นประจำปี 2548 เครื่องวัดการไหลของน้ำภายในลำต้นพืช  แบบพัลส์ความร้อนรุ่ม PSU-NRC/  รางวัลชมเชย</t>
  </si>
  <si>
    <t>สภาวิจัยแห่งชาติ</t>
  </si>
  <si>
    <t>อ.  สาวิตร์  ตัณฑนุช</t>
  </si>
  <si>
    <t>ผศ.  วนิดา  รัตนมณี</t>
  </si>
  <si>
    <t>ผลงานวิธีการทางวิศวกรรมอุตสาหการไปประยุกต์ใช้ประจำปี 2547/  รางวัลดีเลิศ</t>
  </si>
  <si>
    <t>วิศวกรรมแห่งประเทศไทยในพระบรมราชูปถัมภ์</t>
  </si>
  <si>
    <t>ผศ.  สมชาย  ชูโฉม</t>
  </si>
  <si>
    <t>ไทยน๊อก</t>
  </si>
  <si>
    <t>10-11 ส.ค 47</t>
  </si>
  <si>
    <t>F-Data-EQ 01-5-2 V.1:May-49  1/13</t>
  </si>
  <si>
    <t>F-Data-EQ 01-5-2 V.1:May-49  3/13</t>
  </si>
  <si>
    <t>F-Data-EQ 01-5-2 V.1:May-49 4/13</t>
  </si>
  <si>
    <t>F-Data-EQ 01-5-2 V.1:May-49  5/13</t>
  </si>
  <si>
    <t>F-Data-EQ 01-5-2 V.1:May-49  7/13</t>
  </si>
  <si>
    <t>F-Data-EQ 01-5-2 V.1:May-49  8/13</t>
  </si>
  <si>
    <t>F-Data-EQ 01-5-2 V.1:May-49  9/13</t>
  </si>
  <si>
    <t>F-Data-EQ 01-5-2 V.1:May-49  10/13</t>
  </si>
  <si>
    <t>F-Data-EQ 01-5-2 V.1:May-49  11/13</t>
  </si>
  <si>
    <t>F-Data-EQ 01-5-2 V.1:May-49  12/13</t>
  </si>
  <si>
    <t>F-Data-EQ 01-5-2 V.1:May-49  13/13</t>
  </si>
  <si>
    <t xml:space="preserve">ข้อมูลการดำเนินงานคณะวิศวกรรมศาสตร์ มหาวิทยาลัยสงขลานครินทร์  ประจำปีการศึกษา 2548/ งปม.2548                          </t>
  </si>
  <si>
    <t>F-Data-EQ 01-7-2 V.1:May-49  1/6</t>
  </si>
  <si>
    <t>F-Data-EQ 01-7-2 V.1:May-49  2/6</t>
  </si>
  <si>
    <t>F-Data-EQ 01-7-2 V.1:May-49  3/6</t>
  </si>
  <si>
    <t>F-Data-EQ 01-7-2 V.1:May-49  4/6</t>
  </si>
  <si>
    <t>F-Data-EQ 01-7-2 V.1:May-49  5/6</t>
  </si>
  <si>
    <t>F-Data-EQ 01-7-2 V.1:May-49  6/6</t>
  </si>
  <si>
    <t xml:space="preserve">         1.8.1 จำนวนบทความวิทยานิพนธ์ของนักศึกษาปริญญาเอก</t>
  </si>
  <si>
    <t xml:space="preserve">NECTEC 
</t>
  </si>
  <si>
    <t>นายปิยะณัฐ  พลรัตน์
4510359</t>
  </si>
  <si>
    <t>ร้อยละของจำนวนบทความจากวิทยานิพนธ์ที่ตีพิมพ์ฯ : วิทยานิพนธ์ทั้งหมด (จบ : ตีพิมพ์ในปี 2548)</t>
  </si>
  <si>
    <t xml:space="preserve">Technology and Innovation for Sustainable Development Conference (TISD 2006)
</t>
  </si>
  <si>
    <t xml:space="preserve">25-27 ม.ค. 49
</t>
  </si>
  <si>
    <t>ระบุเงินเดือน 
211 คน</t>
  </si>
  <si>
    <t>(29:39)</t>
  </si>
  <si>
    <t>นายสมชาย  แจ่มจันทรา
4510894</t>
  </si>
  <si>
    <t>2548</t>
  </si>
  <si>
    <t>ศูนย์เทคโนโลยีอีเล็กทรอนิกส์และคอมพิวเตอร์แห่งชาติ (NECTEC) กระทรวงวิทยาศาสตร์และเทคโนโลยี</t>
  </si>
  <si>
    <t>การพัฒนาโปรแกรมคอมพิวเตอร์แห่งประเทศไทยครั้งที่ 6 (NSC 2004)/ รางวัลพิเศษ</t>
  </si>
  <si>
    <t>รวมหลักสูตรวิศวะคอมฯ 34 คน</t>
  </si>
  <si>
    <t>จำนวนบัณฑิตทั้งหมดรวมบัณฑิตที่จบในหลักสูตร MIT (หลักสูตรพิเศษ) จำนวน 70 คน</t>
  </si>
  <si>
    <t>บันฑิตที่สำเร็จการศึกษาไม่รวมศึกษาต่อ 276 คน</t>
  </si>
  <si>
    <t>นศ.ป.เอกยังไม่จบการศึกษา</t>
  </si>
  <si>
    <t>นศ. ป. เอก ยังไม่จบการศึกษา</t>
  </si>
  <si>
    <t xml:space="preserve">แหล่งข้อมูล </t>
  </si>
  <si>
    <t xml:space="preserve">                   O : กองกิจการนักศึกษา (http://student.psu.ac.th/qa/)</t>
  </si>
  <si>
    <t>จำนวนนักศึกษาและศิษย์เก่าที่ได้รับประกาศเกียรติคุณระดับชาติ/รางวัล</t>
  </si>
  <si>
    <t>จำนวนนักศึกษาและศิษย์เก่าที่ได้รับประกาศเกียรติคุณระดับนานาชาติ/รางวัล</t>
  </si>
  <si>
    <t>ปีการศึกษา</t>
  </si>
  <si>
    <t>EE</t>
  </si>
  <si>
    <t>ME</t>
  </si>
  <si>
    <t>IE</t>
  </si>
  <si>
    <t>ChE</t>
  </si>
  <si>
    <t>MnE</t>
  </si>
  <si>
    <t>CoE</t>
  </si>
  <si>
    <t>ภาพรวมคณะฯ  คนที่ได้รับรางวัลมีทั้งหมด จำนวน   61 คน</t>
  </si>
  <si>
    <t>การแข่งขันต่อ PLC วงจรควบคุมระบบเมคาทรอนิกส์/  รางวัลที่ 2</t>
  </si>
  <si>
    <t>โปรแกรมเพื่อส่งเสริมการเรียนรู้
กลุ่มนิสิต นักศึกษา/ รางวัลชมเชย</t>
  </si>
  <si>
    <t>ภาพรวมคณะฯ  โดยนับคนไม่ซ้ำ  มีทั้งหมด จำนวน   36 คน</t>
  </si>
  <si>
    <t>ชื่อรางวัล/ผลงานวิชาการ</t>
  </si>
  <si>
    <t xml:space="preserve">   1.1)  เงินเดือนเริ่มต้นตามเกณฑ์</t>
  </si>
  <si>
    <t xml:space="preserve">   1.2)  การทำงานตรงสาขา</t>
  </si>
  <si>
    <t>แหล่งข้อมูล O: กองแผนงาน (http://www.planning.psu.ac.th/index.php?option=com_content&amp;task=view&amp;id=149&amp;Itemid=1)</t>
  </si>
  <si>
    <r>
      <t>ระดับปริญญาตรี</t>
    </r>
    <r>
      <rPr>
        <b/>
        <sz val="16"/>
        <rFont val="Angsana New"/>
        <family val="1"/>
      </rPr>
      <t xml:space="preserve">  ปีการศึกษา 2548</t>
    </r>
  </si>
  <si>
    <r>
      <t>ระดับปริญญาโท</t>
    </r>
    <r>
      <rPr>
        <b/>
        <sz val="14"/>
        <rFont val="Angsana New"/>
        <family val="1"/>
      </rPr>
      <t xml:space="preserve">  ปีการศึกษา 2548</t>
    </r>
  </si>
  <si>
    <t xml:space="preserve">                      2.  ค่าเฉลี่ยความพึงพอใจเทียบจากค่า 5 ระดับ</t>
  </si>
  <si>
    <t>กรอบเวลาของข้อมูล: 1 มิ.ย. 46 - 31 พ.ค. 49</t>
  </si>
  <si>
    <t>10 ก.ค. 47</t>
  </si>
  <si>
    <t>7 ธ.ค. 47</t>
  </si>
  <si>
    <t>2 ก.พ. 48</t>
  </si>
  <si>
    <t>1 ก.พ. 47</t>
  </si>
  <si>
    <t>เข็มเกียรติยศพร้อมประกาศนียบัตร
ประเภทรางวัลผลการศึกษายอดเยี่ยมทางวิทยาศาสตร์ ระดับมหาวิทยาลัย ชั้นปีที่ 1  กลุ่มวิศวกรรมศาสตร์</t>
  </si>
  <si>
    <t>24 ส.ค. 48</t>
  </si>
  <si>
    <t>6 ธ.ค. 48</t>
  </si>
  <si>
    <t>22 เม.ย. 48</t>
  </si>
  <si>
    <t>นายบุญเลิศ  แซ่เลี่ยว
4410217</t>
  </si>
  <si>
    <t>เหรียญรางวัลเรียนดี กองทุนเพื่อ
การศึกษาและวิจัยทางด้านวิศวกรรมศาสตร์ ในพระราชูปถัมภ์สมเด็จพระบรมโอรสาธิราชฯสยามมกุฎราชกุมาร</t>
  </si>
  <si>
    <t>เหรียญรางวัลเรียนดี กองทุนเพื่อ
การศึกษาและวิจัยทางด้านวิศวกรรมศาสตร์ ในพระราชูปถัมภ์ สมเด็จพระบรมโอรสาธิราชฯ สยามมกุฏราชกุมาร</t>
  </si>
  <si>
    <t>เข็มเกียรติยศพร้อมประกาศนียบัตรประเภทรางวัลผลการศึกษายอดเยี่ยมทางวิทยาศาสตร์ ระดับมหาวิทยาลัย ชั้นปีที่ 1 กลุ่มวิศวกรรมศาสตร์</t>
  </si>
  <si>
    <t>24 ส.ค. 46</t>
  </si>
  <si>
    <t>7 ก.พ. 47</t>
  </si>
  <si>
    <t>7 ธ.ค. 46</t>
  </si>
  <si>
    <t>NETEC 
สวทช.</t>
  </si>
  <si>
    <t>12 ก.พ. 48</t>
  </si>
  <si>
    <t>โปรแกรมช่วยคนพิการ
กลุ่มนิสิต นักศึกษา/ รางวัลที่ 1</t>
  </si>
  <si>
    <t>โปรแกรมเพื่อการประยุกต์ใช้งาน
สำหรับลินุกซ์
กลุ่มนิสิต นักศึกษา/ รางวัลที่ 2</t>
  </si>
  <si>
    <t>โปรแกรมเพื่อการประยุกต์ใช้งาน
สำหรับลินุกซ์
กลุ่มนิสิต นักศึกษา/ รางวัลชมเชย</t>
  </si>
  <si>
    <t>NECTEC 
สวทช.
SiPA</t>
  </si>
  <si>
    <t>9 ก.พ. 48</t>
  </si>
  <si>
    <t>24 ส.ค.47</t>
  </si>
  <si>
    <t>12 ก.พ. 49</t>
  </si>
  <si>
    <t>เข็มเกียรติยศพร้อมประกาศนียบัตรประเภทรางวัลผลการศึกษายอดเยี่ยมทางวิทยาศาสตร์ 
ระดับมหาวิทยาลัย ชั้นปีที่ 1 กลุ่มวิศวกรรมศาสตร์</t>
  </si>
  <si>
    <t>โครงการชุดเดสก์ทอปปรับปรุงสำหรับลีนุกซ์ มหกรรมการประกวดเทคโนโลยีสารสนเทศและการสื่อสารแห่งประเทศไทย/  รางวัลที่ 1</t>
  </si>
  <si>
    <t>24 ส.ค. 47</t>
  </si>
  <si>
    <t>หมายเหตุ :  ข้อมูลนี้ได้มีการปรับปรุงหลังจากแจ้ง สมศ. แล้ว โดยข้อมูลที่แจ้ง สมศ. 26 รางวัล</t>
  </si>
  <si>
    <t>หมายเหตุ :  ข้อมูลนี้ได้มีการปรับปรุงหลังจากแจ้ง สมศ. แล้ว โดยข้อมูลที่แจ้ง สมศ. 64 คน</t>
  </si>
  <si>
    <t xml:space="preserve">              5. สิทธิบัตรนับวันที่ได้รับการจดฯ  รวมทั้งให้นับสิทธิบัตรที่ยังมีผลบังคับใช้ (จดสิทธิบัตรมาแล้วไม่เกิน 5 ปี)</t>
  </si>
  <si>
    <t xml:space="preserve">              6.  นับเฉพาะวิทยานิพนธ์ ไม่นับภาคนิพนธ์และสารนิพนธ์</t>
  </si>
  <si>
    <t>วิทยาศาสตร์และเทคโนโลยีเพื่อการพัฒนาที่ยั่งยืน</t>
  </si>
  <si>
    <t xml:space="preserve">  O: กองแผนงาน (http://www.planning.psu.ac.th/index.php?option=com_content&amp;task=view&amp;id=149
      &amp;Itemid=1)</t>
  </si>
  <si>
    <t>นายอภิสิทธิ์  ทองสร้อย
4510673</t>
  </si>
  <si>
    <t>ภาพรวมของคณะฯ ได้รับรางวัลทั้งสิ้น  23  รางวัล</t>
  </si>
  <si>
    <t>F-Data-EQ 01-6-0 V.1:May-49  1/7</t>
  </si>
  <si>
    <t>F-Data-EQ 01-6-0 V.1:May-49  2/7</t>
  </si>
  <si>
    <t>F-Data-EQ 01-6-0 V.1:May-49  3/7</t>
  </si>
  <si>
    <t>F-Data-EQ 01-6-0 V.1:May-49  4/7</t>
  </si>
  <si>
    <t>F-Data-EQ 01-6-0 V.1:May-49  5/7</t>
  </si>
  <si>
    <t>F-Data-EQ 01-6-0 V.1:May-49  6/7</t>
  </si>
  <si>
    <t>F-Data-EQ 01-6-0 V.1:May-49  7/7</t>
  </si>
  <si>
    <t xml:space="preserve">ผู้รับผิดชอบ : ศิราณี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</si>
</sst>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ว\ ดดดด\ ปปปป"/>
    <numFmt numFmtId="209" formatCode="ว\ ดดด\ ปปปป"/>
    <numFmt numFmtId="210" formatCode="[$-41E]d\ mmmm\ yyyy"/>
    <numFmt numFmtId="211" formatCode="[&lt;=9999999][$-D000000]###\-####;[$-D000000]\(0#\)\ ###\-####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_-* #,##0.0_-;\-* #,##0.0_-;_-* &quot;-&quot;??_-;_-@_-"/>
  </numFmts>
  <fonts count="59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sz val="8"/>
      <name val="Cordia New"/>
      <family val="0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2"/>
      <name val="Cordia New"/>
      <family val="2"/>
    </font>
    <font>
      <b/>
      <sz val="14"/>
      <color indexed="60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u val="single"/>
      <sz val="16"/>
      <name val="Angsana New"/>
      <family val="1"/>
    </font>
    <font>
      <b/>
      <sz val="14"/>
      <name val="EucrosiaUPC"/>
      <family val="1"/>
    </font>
    <font>
      <sz val="10"/>
      <name val="Arial"/>
      <family val="0"/>
    </font>
    <font>
      <sz val="14"/>
      <name val="EucrosiaUPC"/>
      <family val="1"/>
    </font>
    <font>
      <sz val="13"/>
      <name val="EucrosiaUPC"/>
      <family val="1"/>
    </font>
    <font>
      <sz val="15"/>
      <name val="Angsana New"/>
      <family val="1"/>
    </font>
    <font>
      <sz val="12"/>
      <name val="Angsana New"/>
      <family val="1"/>
    </font>
    <font>
      <sz val="12"/>
      <color indexed="60"/>
      <name val="Angsana New"/>
      <family val="1"/>
    </font>
    <font>
      <vertAlign val="superscript"/>
      <sz val="12"/>
      <name val="Angsana New"/>
      <family val="1"/>
    </font>
    <font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16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21" xfId="0" applyFill="1" applyBorder="1" applyAlignment="1">
      <alignment vertical="top" wrapText="1"/>
    </xf>
    <xf numFmtId="0" fontId="2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9" fontId="2" fillId="33" borderId="23" xfId="47" applyNumberFormat="1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03" fontId="1" fillId="33" borderId="20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9" fontId="2" fillId="33" borderId="14" xfId="0" applyNumberFormat="1" applyFont="1" applyFill="1" applyBorder="1" applyAlignment="1">
      <alignment wrapText="1"/>
    </xf>
    <xf numFmtId="0" fontId="1" fillId="33" borderId="14" xfId="0" applyFont="1" applyFill="1" applyBorder="1" applyAlignment="1" quotePrefix="1">
      <alignment horizontal="center"/>
    </xf>
    <xf numFmtId="203" fontId="1" fillId="33" borderId="14" xfId="0" applyNumberFormat="1" applyFont="1" applyFill="1" applyBorder="1" applyAlignment="1" quotePrefix="1">
      <alignment horizontal="center"/>
    </xf>
    <xf numFmtId="0" fontId="2" fillId="33" borderId="2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 quotePrefix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/>
    </xf>
    <xf numFmtId="0" fontId="7" fillId="33" borderId="22" xfId="0" applyFont="1" applyFill="1" applyBorder="1" applyAlignment="1">
      <alignment horizontal="right" vertical="top" wrapText="1"/>
    </xf>
    <xf numFmtId="0" fontId="6" fillId="33" borderId="22" xfId="0" applyFont="1" applyFill="1" applyBorder="1" applyAlignment="1">
      <alignment wrapText="1"/>
    </xf>
    <xf numFmtId="0" fontId="2" fillId="33" borderId="30" xfId="0" applyFont="1" applyFill="1" applyBorder="1" applyAlignment="1">
      <alignment/>
    </xf>
    <xf numFmtId="203" fontId="2" fillId="33" borderId="14" xfId="0" applyNumberFormat="1" applyFont="1" applyFill="1" applyBorder="1" applyAlignment="1">
      <alignment horizontal="right"/>
    </xf>
    <xf numFmtId="2" fontId="2" fillId="33" borderId="19" xfId="0" applyNumberFormat="1" applyFont="1" applyFill="1" applyBorder="1" applyAlignment="1">
      <alignment horizontal="right"/>
    </xf>
    <xf numFmtId="203" fontId="2" fillId="33" borderId="14" xfId="0" applyNumberFormat="1" applyFont="1" applyFill="1" applyBorder="1" applyAlignment="1" quotePrefix="1">
      <alignment horizontal="right"/>
    </xf>
    <xf numFmtId="203" fontId="2" fillId="33" borderId="14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 quotePrefix="1">
      <alignment horizontal="right"/>
    </xf>
    <xf numFmtId="0" fontId="1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4" fillId="33" borderId="17" xfId="0" applyFont="1" applyFill="1" applyBorder="1" applyAlignment="1">
      <alignment vertical="center" wrapText="1"/>
    </xf>
    <xf numFmtId="0" fontId="17" fillId="0" borderId="21" xfId="44" applyFont="1" applyBorder="1" applyAlignment="1">
      <alignment horizontal="center" vertical="center" wrapText="1"/>
      <protection/>
    </xf>
    <xf numFmtId="0" fontId="18" fillId="0" borderId="17" xfId="44" applyFont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17" fillId="0" borderId="17" xfId="44" applyFont="1" applyBorder="1" applyAlignment="1">
      <alignment horizontal="center" wrapText="1"/>
      <protection/>
    </xf>
    <xf numFmtId="0" fontId="17" fillId="0" borderId="17" xfId="44" applyFont="1" applyBorder="1" applyAlignment="1">
      <alignment/>
      <protection/>
    </xf>
    <xf numFmtId="0" fontId="4" fillId="33" borderId="21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 quotePrefix="1">
      <alignment horizontal="right"/>
    </xf>
    <xf numFmtId="0" fontId="8" fillId="33" borderId="13" xfId="0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32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top" wrapText="1" readingOrder="1"/>
    </xf>
    <xf numFmtId="0" fontId="20" fillId="0" borderId="17" xfId="0" applyFont="1" applyBorder="1" applyAlignment="1">
      <alignment vertical="top" wrapText="1" readingOrder="1"/>
    </xf>
    <xf numFmtId="0" fontId="20" fillId="0" borderId="17" xfId="0" applyFont="1" applyBorder="1" applyAlignment="1">
      <alignment horizontal="left" vertical="top" wrapText="1" readingOrder="1"/>
    </xf>
    <xf numFmtId="49" fontId="20" fillId="0" borderId="17" xfId="0" applyNumberFormat="1" applyFont="1" applyBorder="1" applyAlignment="1">
      <alignment horizontal="center" vertical="top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 quotePrefix="1">
      <alignment horizontal="center" vertical="top"/>
    </xf>
    <xf numFmtId="0" fontId="20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1" fillId="0" borderId="32" xfId="44" applyFont="1" applyBorder="1" applyAlignment="1">
      <alignment horizontal="center" vertical="center" wrapText="1"/>
      <protection/>
    </xf>
    <xf numFmtId="0" fontId="11" fillId="0" borderId="17" xfId="44" applyFont="1" applyBorder="1" applyAlignment="1">
      <alignment horizontal="center" wrapText="1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13" fillId="0" borderId="17" xfId="44" applyFont="1" applyBorder="1" applyAlignment="1">
      <alignment horizontal="center" vertical="center" wrapText="1"/>
      <protection/>
    </xf>
    <xf numFmtId="0" fontId="11" fillId="0" borderId="17" xfId="44" applyFont="1" applyBorder="1" applyAlignment="1">
      <alignment/>
      <protection/>
    </xf>
    <xf numFmtId="0" fontId="13" fillId="0" borderId="21" xfId="44" applyFont="1" applyBorder="1" applyAlignment="1">
      <alignment horizontal="center" vertical="center"/>
      <protection/>
    </xf>
    <xf numFmtId="15" fontId="13" fillId="0" borderId="21" xfId="44" applyNumberFormat="1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15" fontId="11" fillId="0" borderId="2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1" xfId="44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 wrapText="1"/>
    </xf>
    <xf numFmtId="15" fontId="11" fillId="0" borderId="2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3" fillId="0" borderId="21" xfId="44" applyFont="1" applyBorder="1" applyAlignment="1">
      <alignment vertical="top" wrapText="1"/>
      <protection/>
    </xf>
    <xf numFmtId="0" fontId="11" fillId="33" borderId="31" xfId="0" applyFont="1" applyFill="1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vertical="top" wrapText="1"/>
    </xf>
    <xf numFmtId="0" fontId="11" fillId="33" borderId="12" xfId="0" applyFont="1" applyFill="1" applyBorder="1" applyAlignment="1">
      <alignment vertical="top"/>
    </xf>
    <xf numFmtId="0" fontId="11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/>
    </xf>
    <xf numFmtId="0" fontId="13" fillId="0" borderId="17" xfId="44" applyFont="1" applyBorder="1" applyAlignment="1">
      <alignment vertical="top" wrapText="1"/>
      <protection/>
    </xf>
    <xf numFmtId="0" fontId="13" fillId="0" borderId="21" xfId="44" applyFont="1" applyBorder="1" applyAlignment="1">
      <alignment vertical="top"/>
      <protection/>
    </xf>
    <xf numFmtId="0" fontId="11" fillId="33" borderId="17" xfId="0" applyFont="1" applyFill="1" applyBorder="1" applyAlignment="1">
      <alignment vertical="top"/>
    </xf>
    <xf numFmtId="0" fontId="11" fillId="0" borderId="17" xfId="44" applyFont="1" applyBorder="1" applyAlignment="1">
      <alignment horizontal="center" vertical="top"/>
      <protection/>
    </xf>
    <xf numFmtId="0" fontId="11" fillId="0" borderId="21" xfId="0" applyFont="1" applyBorder="1" applyAlignment="1">
      <alignment vertical="top"/>
    </xf>
    <xf numFmtId="0" fontId="11" fillId="33" borderId="21" xfId="0" applyFont="1" applyFill="1" applyBorder="1" applyAlignment="1">
      <alignment vertical="top"/>
    </xf>
    <xf numFmtId="0" fontId="11" fillId="0" borderId="21" xfId="44" applyFont="1" applyBorder="1" applyAlignment="1">
      <alignment vertical="top" wrapText="1"/>
      <protection/>
    </xf>
    <xf numFmtId="0" fontId="11" fillId="0" borderId="21" xfId="44" applyFont="1" applyBorder="1" applyAlignment="1">
      <alignment horizontal="center" vertical="top"/>
      <protection/>
    </xf>
    <xf numFmtId="0" fontId="11" fillId="33" borderId="18" xfId="0" applyFont="1" applyFill="1" applyBorder="1" applyAlignment="1">
      <alignment vertical="top"/>
    </xf>
    <xf numFmtId="0" fontId="11" fillId="0" borderId="29" xfId="0" applyFont="1" applyBorder="1" applyAlignment="1">
      <alignment vertical="top" wrapText="1"/>
    </xf>
    <xf numFmtId="0" fontId="13" fillId="0" borderId="17" xfId="44" applyFont="1" applyBorder="1" applyAlignment="1">
      <alignment vertical="top"/>
      <protection/>
    </xf>
    <xf numFmtId="15" fontId="13" fillId="0" borderId="17" xfId="44" applyNumberFormat="1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44" applyFont="1" applyBorder="1" applyAlignment="1">
      <alignment horizontal="center"/>
      <protection/>
    </xf>
    <xf numFmtId="0" fontId="11" fillId="0" borderId="31" xfId="44" applyFont="1" applyBorder="1" applyAlignment="1">
      <alignment horizontal="center" vertical="center" wrapText="1"/>
      <protection/>
    </xf>
    <xf numFmtId="0" fontId="12" fillId="0" borderId="33" xfId="44" applyFont="1" applyBorder="1" applyAlignment="1">
      <alignment horizontal="center"/>
      <protection/>
    </xf>
    <xf numFmtId="0" fontId="13" fillId="0" borderId="33" xfId="44" applyFont="1" applyBorder="1" applyAlignment="1">
      <alignment horizontal="center"/>
      <protection/>
    </xf>
    <xf numFmtId="0" fontId="11" fillId="0" borderId="34" xfId="44" applyFont="1" applyBorder="1" applyAlignment="1">
      <alignment horizontal="center"/>
      <protection/>
    </xf>
    <xf numFmtId="0" fontId="13" fillId="0" borderId="34" xfId="44" applyFont="1" applyBorder="1" applyAlignment="1">
      <alignment horizontal="center"/>
      <protection/>
    </xf>
    <xf numFmtId="0" fontId="11" fillId="0" borderId="35" xfId="44" applyFont="1" applyBorder="1" applyAlignment="1">
      <alignment horizontal="center"/>
      <protection/>
    </xf>
    <xf numFmtId="0" fontId="13" fillId="0" borderId="35" xfId="44" applyFont="1" applyBorder="1" applyAlignment="1">
      <alignment horizontal="center"/>
      <protection/>
    </xf>
    <xf numFmtId="0" fontId="13" fillId="0" borderId="31" xfId="44" applyFont="1" applyBorder="1" applyAlignment="1">
      <alignment horizontal="center"/>
      <protection/>
    </xf>
    <xf numFmtId="0" fontId="11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15" xfId="44" applyFont="1" applyBorder="1" applyAlignment="1">
      <alignment horizontal="center" vertical="center" wrapText="1"/>
      <protection/>
    </xf>
    <xf numFmtId="0" fontId="17" fillId="0" borderId="32" xfId="44" applyFont="1" applyBorder="1" applyAlignment="1">
      <alignment horizontal="center" vertical="center" wrapText="1"/>
      <protection/>
    </xf>
    <xf numFmtId="2" fontId="2" fillId="33" borderId="12" xfId="0" applyNumberFormat="1" applyFont="1" applyFill="1" applyBorder="1" applyAlignment="1">
      <alignment horizontal="center"/>
    </xf>
    <xf numFmtId="0" fontId="11" fillId="0" borderId="17" xfId="44" applyFont="1" applyBorder="1" applyAlignment="1">
      <alignment vertical="top" wrapText="1"/>
      <protection/>
    </xf>
    <xf numFmtId="0" fontId="13" fillId="0" borderId="17" xfId="44" applyFont="1" applyBorder="1" applyAlignment="1">
      <alignment horizontal="center" vertical="center"/>
      <protection/>
    </xf>
    <xf numFmtId="0" fontId="13" fillId="0" borderId="32" xfId="44" applyFont="1" applyBorder="1" applyAlignment="1">
      <alignment horizontal="center"/>
      <protection/>
    </xf>
    <xf numFmtId="0" fontId="11" fillId="0" borderId="21" xfId="0" applyFont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33" borderId="14" xfId="0" applyFont="1" applyFill="1" applyBorder="1" applyAlignment="1" quotePrefix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left"/>
    </xf>
    <xf numFmtId="0" fontId="13" fillId="0" borderId="37" xfId="44" applyFont="1" applyBorder="1" applyAlignment="1">
      <alignment horizontal="center"/>
      <protection/>
    </xf>
    <xf numFmtId="0" fontId="13" fillId="0" borderId="17" xfId="44" applyFont="1" applyBorder="1" applyAlignment="1">
      <alignment horizontal="center"/>
      <protection/>
    </xf>
    <xf numFmtId="2" fontId="2" fillId="33" borderId="29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top" wrapText="1"/>
    </xf>
    <xf numFmtId="0" fontId="11" fillId="0" borderId="33" xfId="44" applyFont="1" applyBorder="1" applyAlignment="1">
      <alignment horizontal="center"/>
      <protection/>
    </xf>
    <xf numFmtId="15" fontId="11" fillId="0" borderId="21" xfId="0" applyNumberFormat="1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5" xfId="44" applyFont="1" applyBorder="1" applyAlignment="1">
      <alignment horizontal="center" vertical="center" wrapText="1"/>
      <protection/>
    </xf>
    <xf numFmtId="0" fontId="11" fillId="0" borderId="31" xfId="0" applyFont="1" applyBorder="1" applyAlignment="1" quotePrefix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21" xfId="44" applyFont="1" applyBorder="1" applyAlignment="1">
      <alignment horizontal="center" vertical="top" wrapText="1"/>
      <protection/>
    </xf>
    <xf numFmtId="0" fontId="11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1" fillId="0" borderId="17" xfId="0" applyFont="1" applyBorder="1" applyAlignment="1" quotePrefix="1">
      <alignment horizontal="center" vertical="top" wrapText="1"/>
    </xf>
    <xf numFmtId="0" fontId="11" fillId="33" borderId="22" xfId="0" applyFont="1" applyFill="1" applyBorder="1" applyAlignment="1">
      <alignment vertical="top"/>
    </xf>
    <xf numFmtId="0" fontId="3" fillId="33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9" xfId="0" applyFont="1" applyFill="1" applyBorder="1" applyAlignment="1">
      <alignment horizontal="right"/>
    </xf>
    <xf numFmtId="0" fontId="12" fillId="33" borderId="15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3" borderId="20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33" borderId="31" xfId="0" applyFont="1" applyFill="1" applyBorder="1" applyAlignment="1">
      <alignment/>
    </xf>
    <xf numFmtId="0" fontId="11" fillId="33" borderId="31" xfId="0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top"/>
    </xf>
    <xf numFmtId="0" fontId="11" fillId="33" borderId="31" xfId="0" applyFont="1" applyFill="1" applyBorder="1" applyAlignment="1">
      <alignment wrapText="1"/>
    </xf>
    <xf numFmtId="0" fontId="11" fillId="33" borderId="31" xfId="0" applyFont="1" applyFill="1" applyBorder="1" applyAlignment="1">
      <alignment horizontal="center"/>
    </xf>
    <xf numFmtId="2" fontId="11" fillId="33" borderId="3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8" xfId="0" applyFont="1" applyFill="1" applyBorder="1" applyAlignment="1">
      <alignment wrapText="1"/>
    </xf>
    <xf numFmtId="0" fontId="11" fillId="33" borderId="38" xfId="0" applyFont="1" applyFill="1" applyBorder="1" applyAlignment="1">
      <alignment horizontal="center"/>
    </xf>
    <xf numFmtId="2" fontId="11" fillId="33" borderId="38" xfId="0" applyNumberFormat="1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11" fillId="33" borderId="21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" fillId="33" borderId="3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1" fillId="33" borderId="27" xfId="0" applyFont="1" applyFill="1" applyBorder="1" applyAlignment="1">
      <alignment wrapText="1"/>
    </xf>
    <xf numFmtId="0" fontId="11" fillId="33" borderId="27" xfId="0" applyFont="1" applyFill="1" applyBorder="1" applyAlignment="1">
      <alignment horizontal="center"/>
    </xf>
    <xf numFmtId="2" fontId="11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11" fillId="33" borderId="2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33" borderId="17" xfId="0" applyFont="1" applyFill="1" applyBorder="1" applyAlignment="1">
      <alignment/>
    </xf>
    <xf numFmtId="0" fontId="11" fillId="0" borderId="21" xfId="44" applyFont="1" applyBorder="1" applyAlignment="1">
      <alignment vertical="top"/>
      <protection/>
    </xf>
    <xf numFmtId="0" fontId="11" fillId="0" borderId="17" xfId="44" applyFont="1" applyBorder="1" applyAlignment="1">
      <alignment vertical="top"/>
      <protection/>
    </xf>
    <xf numFmtId="0" fontId="2" fillId="33" borderId="2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2" fontId="2" fillId="33" borderId="42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2" fontId="2" fillId="33" borderId="49" xfId="0" applyNumberFormat="1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2" fontId="2" fillId="33" borderId="3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2" fontId="2" fillId="33" borderId="55" xfId="0" applyNumberFormat="1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2" fontId="2" fillId="33" borderId="60" xfId="0" applyNumberFormat="1" applyFont="1" applyFill="1" applyBorder="1" applyAlignment="1">
      <alignment horizontal="center"/>
    </xf>
    <xf numFmtId="15" fontId="13" fillId="0" borderId="21" xfId="44" applyNumberFormat="1" applyFont="1" applyBorder="1" applyAlignment="1" quotePrefix="1">
      <alignment horizontal="center" vertical="center"/>
      <protection/>
    </xf>
    <xf numFmtId="15" fontId="13" fillId="0" borderId="17" xfId="44" applyNumberFormat="1" applyFont="1" applyBorder="1" applyAlignment="1" quotePrefix="1">
      <alignment horizontal="center" vertical="center"/>
      <protection/>
    </xf>
    <xf numFmtId="15" fontId="11" fillId="0" borderId="17" xfId="0" applyNumberFormat="1" applyFont="1" applyBorder="1" applyAlignment="1" quotePrefix="1">
      <alignment horizontal="center" vertical="center"/>
    </xf>
    <xf numFmtId="15" fontId="11" fillId="0" borderId="21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2" fontId="2" fillId="33" borderId="29" xfId="0" applyNumberFormat="1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32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center" vertical="top" wrapText="1" readingOrder="1"/>
    </xf>
    <xf numFmtId="0" fontId="11" fillId="33" borderId="20" xfId="0" applyFont="1" applyFill="1" applyBorder="1" applyAlignment="1">
      <alignment vertical="top"/>
    </xf>
    <xf numFmtId="0" fontId="11" fillId="33" borderId="32" xfId="0" applyFont="1" applyFill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center"/>
    </xf>
    <xf numFmtId="15" fontId="11" fillId="0" borderId="31" xfId="0" applyNumberFormat="1" applyFont="1" applyBorder="1" applyAlignment="1" quotePrefix="1">
      <alignment horizontal="center" vertical="center"/>
    </xf>
    <xf numFmtId="0" fontId="13" fillId="0" borderId="31" xfId="44" applyFont="1" applyBorder="1" applyAlignment="1">
      <alignment vertical="top" wrapText="1"/>
      <protection/>
    </xf>
    <xf numFmtId="0" fontId="11" fillId="0" borderId="31" xfId="44" applyFont="1" applyBorder="1" applyAlignment="1">
      <alignment horizontal="center" vertical="top" wrapText="1"/>
      <protection/>
    </xf>
    <xf numFmtId="0" fontId="11" fillId="0" borderId="31" xfId="44" applyFont="1" applyBorder="1" applyAlignment="1">
      <alignment horizontal="center" vertical="top"/>
      <protection/>
    </xf>
    <xf numFmtId="0" fontId="13" fillId="0" borderId="31" xfId="44" applyFont="1" applyBorder="1" applyAlignment="1">
      <alignment horizontal="center" vertical="center"/>
      <protection/>
    </xf>
    <xf numFmtId="15" fontId="13" fillId="0" borderId="31" xfId="44" applyNumberFormat="1" applyFont="1" applyBorder="1" applyAlignment="1" quotePrefix="1">
      <alignment horizontal="center" vertical="center"/>
      <protection/>
    </xf>
    <xf numFmtId="0" fontId="11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15" fontId="11" fillId="0" borderId="31" xfId="0" applyNumberFormat="1" applyFont="1" applyBorder="1" applyAlignment="1" quotePrefix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33" borderId="15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33" borderId="2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11" fillId="33" borderId="24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4" fillId="33" borderId="17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1" fillId="33" borderId="31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wrapText="1"/>
    </xf>
    <xf numFmtId="0" fontId="11" fillId="33" borderId="5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2" fillId="33" borderId="22" xfId="0" applyFont="1" applyFill="1" applyBorder="1" applyAlignment="1">
      <alignment horizontal="right"/>
    </xf>
    <xf numFmtId="0" fontId="12" fillId="33" borderId="29" xfId="0" applyFont="1" applyFill="1" applyBorder="1" applyAlignment="1">
      <alignment horizontal="right"/>
    </xf>
    <xf numFmtId="0" fontId="11" fillId="33" borderId="22" xfId="0" applyFont="1" applyFill="1" applyBorder="1" applyAlignment="1">
      <alignment horizontal="right"/>
    </xf>
    <xf numFmtId="0" fontId="11" fillId="33" borderId="29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1" fillId="33" borderId="32" xfId="0" applyFont="1" applyFill="1" applyBorder="1" applyAlignment="1">
      <alignment horizontal="center" vertical="center" textRotation="90" wrapText="1"/>
    </xf>
    <xf numFmtId="0" fontId="11" fillId="33" borderId="21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33" borderId="17" xfId="0" applyFont="1" applyFill="1" applyBorder="1" applyAlignment="1">
      <alignment/>
    </xf>
    <xf numFmtId="0" fontId="0" fillId="0" borderId="0" xfId="0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8" fillId="33" borderId="22" xfId="0" applyFont="1" applyFill="1" applyBorder="1" applyAlignment="1" quotePrefix="1">
      <alignment horizontal="center"/>
    </xf>
    <xf numFmtId="0" fontId="8" fillId="33" borderId="29" xfId="0" applyFont="1" applyFill="1" applyBorder="1" applyAlignment="1" quotePrefix="1">
      <alignment horizontal="center"/>
    </xf>
    <xf numFmtId="0" fontId="11" fillId="0" borderId="17" xfId="44" applyFont="1" applyBorder="1" applyAlignment="1">
      <alignment horizontal="center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11" fillId="0" borderId="32" xfId="44" applyFont="1" applyBorder="1" applyAlignment="1">
      <alignment horizontal="center"/>
      <protection/>
    </xf>
    <xf numFmtId="0" fontId="11" fillId="0" borderId="31" xfId="44" applyFont="1" applyBorder="1" applyAlignment="1">
      <alignment horizontal="center"/>
      <protection/>
    </xf>
    <xf numFmtId="0" fontId="2" fillId="33" borderId="1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12" fillId="0" borderId="32" xfId="44" applyFont="1" applyBorder="1" applyAlignment="1">
      <alignment horizontal="center" vertical="center" wrapText="1"/>
      <protection/>
    </xf>
    <xf numFmtId="0" fontId="12" fillId="0" borderId="31" xfId="44" applyFont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20" fillId="0" borderId="17" xfId="44" applyFont="1" applyBorder="1" applyAlignment="1">
      <alignment horizontal="center" wrapText="1"/>
      <protection/>
    </xf>
    <xf numFmtId="0" fontId="20" fillId="0" borderId="17" xfId="44" applyFont="1" applyBorder="1" applyAlignment="1">
      <alignment horizontal="center"/>
      <protection/>
    </xf>
    <xf numFmtId="0" fontId="3" fillId="0" borderId="0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9" xfId="0" applyFont="1" applyBorder="1" applyAlignment="1">
      <alignment horizontal="right"/>
    </xf>
    <xf numFmtId="0" fontId="20" fillId="0" borderId="21" xfId="44" applyFont="1" applyBorder="1" applyAlignment="1">
      <alignment horizontal="center" vertical="center" wrapText="1"/>
      <protection/>
    </xf>
    <xf numFmtId="0" fontId="11" fillId="0" borderId="21" xfId="44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2" fillId="0" borderId="21" xfId="44" applyFont="1" applyBorder="1" applyAlignment="1">
      <alignment horizontal="center" vertical="center" wrapText="1"/>
      <protection/>
    </xf>
    <xf numFmtId="0" fontId="11" fillId="0" borderId="12" xfId="44" applyFont="1" applyBorder="1" applyAlignment="1">
      <alignment horizontal="center" vertical="center" wrapText="1"/>
      <protection/>
    </xf>
    <xf numFmtId="0" fontId="11" fillId="0" borderId="22" xfId="44" applyFont="1" applyBorder="1" applyAlignment="1">
      <alignment horizontal="center" vertical="center" wrapText="1"/>
      <protection/>
    </xf>
    <xf numFmtId="0" fontId="11" fillId="0" borderId="29" xfId="44" applyFont="1" applyBorder="1" applyAlignment="1">
      <alignment horizontal="center" vertical="center" wrapText="1"/>
      <protection/>
    </xf>
    <xf numFmtId="0" fontId="11" fillId="0" borderId="15" xfId="44" applyFont="1" applyBorder="1" applyAlignment="1">
      <alignment horizontal="center" wrapText="1"/>
      <protection/>
    </xf>
    <xf numFmtId="0" fontId="11" fillId="0" borderId="18" xfId="44" applyFont="1" applyBorder="1" applyAlignment="1">
      <alignment horizontal="center" wrapText="1"/>
      <protection/>
    </xf>
    <xf numFmtId="0" fontId="11" fillId="0" borderId="17" xfId="44" applyFont="1" applyBorder="1" applyAlignment="1">
      <alignment horizontal="center" wrapText="1"/>
      <protection/>
    </xf>
    <xf numFmtId="0" fontId="13" fillId="0" borderId="32" xfId="44" applyFont="1" applyBorder="1" applyAlignment="1">
      <alignment horizontal="center" vertical="center" wrapText="1"/>
      <protection/>
    </xf>
    <xf numFmtId="0" fontId="13" fillId="0" borderId="21" xfId="44" applyFont="1" applyBorder="1" applyAlignment="1">
      <alignment horizontal="center" vertical="center" wrapText="1"/>
      <protection/>
    </xf>
    <xf numFmtId="0" fontId="11" fillId="0" borderId="32" xfId="44" applyFont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2" xfId="0" applyFont="1" applyFill="1" applyBorder="1" applyAlignment="1" quotePrefix="1">
      <alignment horizontal="right"/>
    </xf>
    <xf numFmtId="0" fontId="2" fillId="33" borderId="29" xfId="0" applyFont="1" applyFill="1" applyBorder="1" applyAlignment="1" quotePrefix="1">
      <alignment horizontal="right"/>
    </xf>
    <xf numFmtId="0" fontId="11" fillId="0" borderId="22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2" xfId="44" applyFont="1" applyBorder="1" applyAlignment="1">
      <alignment horizontal="center" vertical="top" wrapText="1"/>
      <protection/>
    </xf>
    <xf numFmtId="0" fontId="11" fillId="0" borderId="29" xfId="44" applyFont="1" applyBorder="1" applyAlignment="1">
      <alignment horizontal="center" vertical="top" wrapText="1"/>
      <protection/>
    </xf>
    <xf numFmtId="0" fontId="11" fillId="0" borderId="12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1" fillId="0" borderId="3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5" fillId="0" borderId="32" xfId="44" applyFont="1" applyBorder="1" applyAlignment="1">
      <alignment horizontal="center" vertical="center" wrapText="1"/>
      <protection/>
    </xf>
    <xf numFmtId="0" fontId="15" fillId="0" borderId="21" xfId="44" applyFont="1" applyBorder="1" applyAlignment="1">
      <alignment horizontal="center" vertical="center" wrapText="1"/>
      <protection/>
    </xf>
    <xf numFmtId="0" fontId="17" fillId="0" borderId="12" xfId="44" applyFont="1" applyBorder="1" applyAlignment="1">
      <alignment horizontal="center" vertical="center" wrapText="1"/>
      <protection/>
    </xf>
    <xf numFmtId="0" fontId="17" fillId="0" borderId="22" xfId="44" applyFont="1" applyBorder="1" applyAlignment="1">
      <alignment horizontal="center" vertical="center" wrapText="1"/>
      <protection/>
    </xf>
    <xf numFmtId="0" fontId="17" fillId="0" borderId="29" xfId="44" applyFont="1" applyBorder="1" applyAlignment="1">
      <alignment horizontal="center" vertical="center" wrapText="1"/>
      <protection/>
    </xf>
    <xf numFmtId="0" fontId="17" fillId="0" borderId="15" xfId="44" applyFont="1" applyBorder="1" applyAlignment="1">
      <alignment horizontal="center" wrapText="1"/>
      <protection/>
    </xf>
    <xf numFmtId="0" fontId="17" fillId="0" borderId="18" xfId="44" applyFont="1" applyBorder="1" applyAlignment="1">
      <alignment horizontal="center" wrapText="1"/>
      <protection/>
    </xf>
    <xf numFmtId="0" fontId="17" fillId="0" borderId="17" xfId="44" applyFont="1" applyBorder="1" applyAlignment="1">
      <alignment horizontal="center" wrapText="1"/>
      <protection/>
    </xf>
    <xf numFmtId="0" fontId="18" fillId="0" borderId="32" xfId="44" applyFont="1" applyBorder="1" applyAlignment="1">
      <alignment horizontal="center" vertical="center" wrapText="1"/>
      <protection/>
    </xf>
    <xf numFmtId="0" fontId="18" fillId="0" borderId="21" xfId="4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3" borderId="22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right"/>
    </xf>
    <xf numFmtId="0" fontId="2" fillId="33" borderId="24" xfId="0" applyFont="1" applyFill="1" applyBorder="1" applyAlignment="1" quotePrefix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 vertical="center" textRotation="90" wrapText="1"/>
    </xf>
    <xf numFmtId="0" fontId="1" fillId="33" borderId="31" xfId="0" applyFont="1" applyFill="1" applyBorder="1" applyAlignment="1">
      <alignment horizontal="center" vertical="center" textRotation="90"/>
    </xf>
    <xf numFmtId="0" fontId="1" fillId="33" borderId="21" xfId="0" applyFont="1" applyFill="1" applyBorder="1" applyAlignment="1">
      <alignment horizontal="center" vertical="center" textRotation="90"/>
    </xf>
    <xf numFmtId="0" fontId="1" fillId="33" borderId="32" xfId="0" applyFont="1" applyFill="1" applyBorder="1" applyAlignment="1">
      <alignment horizontal="center" vertical="center" textRotation="90" wrapText="1" shrinkToFit="1"/>
    </xf>
    <xf numFmtId="0" fontId="1" fillId="33" borderId="21" xfId="0" applyFont="1" applyFill="1" applyBorder="1" applyAlignment="1">
      <alignment horizontal="center" vertical="center" textRotation="90" wrapText="1" shrinkToFi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33" borderId="22" xfId="0" applyFont="1" applyFill="1" applyBorder="1" applyAlignment="1" quotePrefix="1">
      <alignment horizontal="right"/>
    </xf>
    <xf numFmtId="0" fontId="8" fillId="33" borderId="29" xfId="0" applyFont="1" applyFill="1" applyBorder="1" applyAlignment="1" quotePrefix="1">
      <alignment horizontal="right"/>
    </xf>
    <xf numFmtId="0" fontId="2" fillId="0" borderId="10" xfId="0" applyFont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33" borderId="22" xfId="0" applyFont="1" applyFill="1" applyBorder="1" applyAlignment="1">
      <alignment horizontal="right" vertical="top" wrapText="1"/>
    </xf>
    <xf numFmtId="0" fontId="2" fillId="33" borderId="29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14" xfId="0" applyFont="1" applyFill="1" applyBorder="1" applyAlignment="1" quotePrefix="1">
      <alignment horizontal="center"/>
    </xf>
    <xf numFmtId="0" fontId="3" fillId="33" borderId="39" xfId="0" applyFont="1" applyFill="1" applyBorder="1" applyAlignment="1" quotePrefix="1">
      <alignment horizontal="center"/>
    </xf>
    <xf numFmtId="0" fontId="3" fillId="33" borderId="25" xfId="0" applyFont="1" applyFill="1" applyBorder="1" applyAlignment="1" quotePrefix="1">
      <alignment horizontal="center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ส.ประกัน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56"/>
  <sheetViews>
    <sheetView view="pageBreakPreview" zoomScaleNormal="75" zoomScaleSheetLayoutView="100" zoomScalePageLayoutView="0" workbookViewId="0" topLeftCell="A37">
      <selection activeCell="A54" sqref="A54:D54"/>
    </sheetView>
  </sheetViews>
  <sheetFormatPr defaultColWidth="9.140625" defaultRowHeight="21.75"/>
  <cols>
    <col min="1" max="1" width="51.140625" style="10" customWidth="1"/>
    <col min="2" max="3" width="17.421875" style="10" customWidth="1"/>
    <col min="4" max="4" width="31.140625" style="10" customWidth="1"/>
    <col min="5" max="16384" width="9.140625" style="10" customWidth="1"/>
  </cols>
  <sheetData>
    <row r="1" ht="23.25" hidden="1"/>
    <row r="2" ht="23.25" hidden="1"/>
    <row r="3" ht="23.25" hidden="1"/>
    <row r="4" ht="23.25" hidden="1"/>
    <row r="5" ht="23.25" hidden="1"/>
    <row r="6" ht="23.25" hidden="1"/>
    <row r="9" spans="1:4" ht="25.5" customHeight="1">
      <c r="A9" s="381" t="s">
        <v>1</v>
      </c>
      <c r="B9" s="381"/>
      <c r="C9" s="381"/>
      <c r="D9" s="381"/>
    </row>
    <row r="10" spans="1:4" s="249" customFormat="1" ht="24" customHeight="1">
      <c r="A10" s="381" t="s">
        <v>212</v>
      </c>
      <c r="B10" s="381"/>
      <c r="C10" s="381"/>
      <c r="D10" s="381"/>
    </row>
    <row r="11" spans="1:4" s="249" customFormat="1" ht="24" customHeight="1">
      <c r="A11" s="382" t="s">
        <v>109</v>
      </c>
      <c r="B11" s="383"/>
      <c r="C11" s="383"/>
      <c r="D11" s="384"/>
    </row>
    <row r="12" spans="1:4" s="249" customFormat="1" ht="26.25" customHeight="1">
      <c r="A12" s="382" t="s">
        <v>213</v>
      </c>
      <c r="B12" s="383"/>
      <c r="C12" s="383"/>
      <c r="D12" s="384"/>
    </row>
    <row r="13" spans="1:4" s="249" customFormat="1" ht="25.5" customHeight="1">
      <c r="A13" s="385" t="s">
        <v>447</v>
      </c>
      <c r="B13" s="386"/>
      <c r="C13" s="386"/>
      <c r="D13" s="386"/>
    </row>
    <row r="14" spans="1:4" s="249" customFormat="1" ht="22.5" customHeight="1">
      <c r="A14" s="119"/>
      <c r="B14" s="250"/>
      <c r="C14" s="393" t="s">
        <v>62</v>
      </c>
      <c r="D14" s="394"/>
    </row>
    <row r="15" spans="1:4" s="249" customFormat="1" ht="23.25" customHeight="1">
      <c r="A15" s="98" t="s">
        <v>214</v>
      </c>
      <c r="B15" s="251"/>
      <c r="C15" s="395" t="s">
        <v>151</v>
      </c>
      <c r="D15" s="396"/>
    </row>
    <row r="16" spans="1:4" s="255" customFormat="1" ht="23.25" customHeight="1">
      <c r="A16" s="253"/>
      <c r="B16" s="367" t="s">
        <v>61</v>
      </c>
      <c r="C16" s="368"/>
      <c r="D16" s="254"/>
    </row>
    <row r="17" spans="1:4" s="255" customFormat="1" ht="23.25" customHeight="1">
      <c r="A17" s="256" t="s">
        <v>63</v>
      </c>
      <c r="B17" s="257" t="s">
        <v>4</v>
      </c>
      <c r="C17" s="258" t="s">
        <v>5</v>
      </c>
      <c r="D17" s="259" t="s">
        <v>73</v>
      </c>
    </row>
    <row r="18" spans="1:4" s="264" customFormat="1" ht="23.25">
      <c r="A18" s="260" t="s">
        <v>60</v>
      </c>
      <c r="B18" s="261"/>
      <c r="C18" s="262"/>
      <c r="D18" s="263"/>
    </row>
    <row r="19" spans="1:4" s="264" customFormat="1" ht="23.25" customHeight="1">
      <c r="A19" s="265" t="s">
        <v>64</v>
      </c>
      <c r="B19" s="262">
        <v>435</v>
      </c>
      <c r="C19" s="262"/>
      <c r="D19" s="389" t="s">
        <v>423</v>
      </c>
    </row>
    <row r="20" spans="1:4" s="264" customFormat="1" ht="23.25" customHeight="1">
      <c r="A20" s="266" t="s">
        <v>78</v>
      </c>
      <c r="B20" s="267">
        <v>351</v>
      </c>
      <c r="C20" s="267"/>
      <c r="D20" s="390"/>
    </row>
    <row r="21" spans="1:4" ht="19.5" customHeight="1">
      <c r="A21" s="268" t="s">
        <v>58</v>
      </c>
      <c r="B21" s="269">
        <v>222</v>
      </c>
      <c r="C21" s="270">
        <f>(B21/276)*100</f>
        <v>80.43478260869566</v>
      </c>
      <c r="D21" s="387" t="s">
        <v>417</v>
      </c>
    </row>
    <row r="22" spans="1:4" ht="19.5" customHeight="1">
      <c r="A22" s="268" t="s">
        <v>444</v>
      </c>
      <c r="B22" s="269">
        <v>209</v>
      </c>
      <c r="C22" s="270">
        <f>(B22/211)*100</f>
        <v>99.0521327014218</v>
      </c>
      <c r="D22" s="387"/>
    </row>
    <row r="23" spans="1:4" ht="19.5" customHeight="1">
      <c r="A23" s="268" t="s">
        <v>445</v>
      </c>
      <c r="B23" s="269"/>
      <c r="C23" s="270"/>
      <c r="D23" s="387"/>
    </row>
    <row r="24" spans="1:4" ht="23.25">
      <c r="A24" s="268" t="s">
        <v>105</v>
      </c>
      <c r="B24" s="269">
        <v>207</v>
      </c>
      <c r="C24" s="270">
        <f>(B24/231)*100</f>
        <v>89.6103896103896</v>
      </c>
      <c r="D24" s="387"/>
    </row>
    <row r="25" spans="1:4" ht="23.25">
      <c r="A25" s="268" t="s">
        <v>106</v>
      </c>
      <c r="B25" s="269">
        <v>24</v>
      </c>
      <c r="C25" s="270">
        <f>(B25/231)*100</f>
        <v>10.38961038961039</v>
      </c>
      <c r="D25" s="387"/>
    </row>
    <row r="26" spans="1:4" ht="23.25">
      <c r="A26" s="268" t="s">
        <v>377</v>
      </c>
      <c r="B26" s="271">
        <v>4</v>
      </c>
      <c r="C26" s="270">
        <f>(B26/231)*100</f>
        <v>1.7316017316017316</v>
      </c>
      <c r="D26" s="387"/>
    </row>
    <row r="27" spans="1:4" ht="23.25">
      <c r="A27" s="272" t="s">
        <v>2</v>
      </c>
      <c r="B27" s="273">
        <v>13</v>
      </c>
      <c r="C27" s="274">
        <f>(B27/276)*100</f>
        <v>4.710144927536232</v>
      </c>
      <c r="D27" s="388"/>
    </row>
    <row r="28" spans="1:4" ht="23.25">
      <c r="A28" s="272" t="s">
        <v>107</v>
      </c>
      <c r="B28" s="275">
        <f>B21+B27</f>
        <v>235</v>
      </c>
      <c r="C28" s="274">
        <f>(B28/276)*100</f>
        <v>85.14492753623189</v>
      </c>
      <c r="D28" s="391" t="s">
        <v>425</v>
      </c>
    </row>
    <row r="29" spans="1:4" s="276" customFormat="1" ht="23.25">
      <c r="A29" s="272" t="s">
        <v>108</v>
      </c>
      <c r="B29" s="271">
        <v>75</v>
      </c>
      <c r="C29" s="270">
        <f>(B29/276)*100</f>
        <v>27.173913043478258</v>
      </c>
      <c r="D29" s="365"/>
    </row>
    <row r="30" spans="1:4" s="276" customFormat="1" ht="23.25">
      <c r="A30" s="268" t="s">
        <v>74</v>
      </c>
      <c r="B30" s="269">
        <v>41</v>
      </c>
      <c r="C30" s="277">
        <f>(B30/276)*100</f>
        <v>14.855072463768115</v>
      </c>
      <c r="D30" s="392"/>
    </row>
    <row r="31" spans="1:4" s="276" customFormat="1" ht="23.25">
      <c r="A31" s="278" t="s">
        <v>117</v>
      </c>
      <c r="B31" s="278">
        <f>B28+B29+B30</f>
        <v>351</v>
      </c>
      <c r="C31" s="277">
        <f>(B31/B20)*100</f>
        <v>100</v>
      </c>
      <c r="D31" s="279"/>
    </row>
    <row r="32" spans="1:4" s="249" customFormat="1" ht="23.25">
      <c r="A32" s="280" t="s">
        <v>448</v>
      </c>
      <c r="B32" s="281"/>
      <c r="C32" s="281"/>
      <c r="D32" s="282"/>
    </row>
    <row r="33" spans="1:4" s="249" customFormat="1" ht="23.25">
      <c r="A33" s="253"/>
      <c r="B33" s="367" t="s">
        <v>61</v>
      </c>
      <c r="C33" s="368"/>
      <c r="D33" s="283"/>
    </row>
    <row r="34" spans="1:4" s="264" customFormat="1" ht="23.25">
      <c r="A34" s="284" t="s">
        <v>63</v>
      </c>
      <c r="B34" s="257" t="s">
        <v>4</v>
      </c>
      <c r="C34" s="258" t="s">
        <v>5</v>
      </c>
      <c r="D34" s="285" t="s">
        <v>73</v>
      </c>
    </row>
    <row r="35" spans="1:4" s="264" customFormat="1" ht="23.25">
      <c r="A35" s="286" t="s">
        <v>60</v>
      </c>
      <c r="B35" s="261"/>
      <c r="C35" s="262"/>
      <c r="D35" s="364" t="s">
        <v>424</v>
      </c>
    </row>
    <row r="36" spans="1:4" s="264" customFormat="1" ht="23.25">
      <c r="A36" s="265" t="s">
        <v>64</v>
      </c>
      <c r="B36" s="262">
        <v>104</v>
      </c>
      <c r="C36" s="262"/>
      <c r="D36" s="365"/>
    </row>
    <row r="37" spans="1:4" s="264" customFormat="1" ht="23.25">
      <c r="A37" s="266" t="s">
        <v>78</v>
      </c>
      <c r="B37" s="267">
        <v>31</v>
      </c>
      <c r="C37" s="267"/>
      <c r="D37" s="365"/>
    </row>
    <row r="38" spans="1:4" ht="23.25">
      <c r="A38" s="268" t="s">
        <v>58</v>
      </c>
      <c r="B38" s="269">
        <v>26</v>
      </c>
      <c r="C38" s="270">
        <f>(B38/29)*100</f>
        <v>89.65517241379311</v>
      </c>
      <c r="D38" s="366"/>
    </row>
    <row r="39" spans="1:4" ht="19.5" customHeight="1">
      <c r="A39" s="268" t="s">
        <v>444</v>
      </c>
      <c r="B39" s="269"/>
      <c r="C39" s="270">
        <f>(B39/31)*100</f>
        <v>0</v>
      </c>
      <c r="D39" s="248"/>
    </row>
    <row r="40" spans="1:4" ht="19.5" customHeight="1">
      <c r="A40" s="268" t="s">
        <v>445</v>
      </c>
      <c r="B40" s="269"/>
      <c r="C40" s="270"/>
      <c r="D40" s="248"/>
    </row>
    <row r="41" spans="1:4" ht="23.25">
      <c r="A41" s="268" t="s">
        <v>105</v>
      </c>
      <c r="B41" s="269"/>
      <c r="C41" s="270">
        <f>(B41/B44)*100</f>
        <v>0</v>
      </c>
      <c r="D41" s="287"/>
    </row>
    <row r="42" spans="1:4" ht="23.25">
      <c r="A42" s="268" t="s">
        <v>106</v>
      </c>
      <c r="B42" s="269"/>
      <c r="C42" s="270">
        <f>(B42/B44)*100</f>
        <v>0</v>
      </c>
      <c r="D42" s="287"/>
    </row>
    <row r="43" spans="1:4" ht="23.25">
      <c r="A43" s="268" t="s">
        <v>377</v>
      </c>
      <c r="B43" s="271"/>
      <c r="C43" s="270">
        <f>(B43/B44)*100</f>
        <v>0</v>
      </c>
      <c r="D43" s="287"/>
    </row>
    <row r="44" spans="1:4" ht="23.25">
      <c r="A44" s="272" t="s">
        <v>2</v>
      </c>
      <c r="B44" s="273">
        <v>2</v>
      </c>
      <c r="C44" s="274">
        <f>(B44/29)*100</f>
        <v>6.896551724137931</v>
      </c>
      <c r="D44" s="288"/>
    </row>
    <row r="45" spans="1:4" ht="23.25">
      <c r="A45" s="272" t="s">
        <v>107</v>
      </c>
      <c r="B45" s="275">
        <f>SUM(B38,B44)</f>
        <v>28</v>
      </c>
      <c r="C45" s="274">
        <f>(B45/29)*100</f>
        <v>96.55172413793103</v>
      </c>
      <c r="D45" s="289"/>
    </row>
    <row r="46" spans="1:4" s="276" customFormat="1" ht="23.25">
      <c r="A46" s="268" t="s">
        <v>108</v>
      </c>
      <c r="B46" s="271">
        <v>2</v>
      </c>
      <c r="C46" s="270">
        <f>(B46/29)*100</f>
        <v>6.896551724137931</v>
      </c>
      <c r="D46" s="290"/>
    </row>
    <row r="47" spans="1:4" s="276" customFormat="1" ht="23.25">
      <c r="A47" s="291" t="s">
        <v>74</v>
      </c>
      <c r="B47" s="292">
        <v>1</v>
      </c>
      <c r="C47" s="293">
        <f>(B47/29)*100</f>
        <v>3.4482758620689653</v>
      </c>
      <c r="D47" s="294"/>
    </row>
    <row r="48" spans="1:4" s="276" customFormat="1" ht="23.25">
      <c r="A48" s="278" t="s">
        <v>117</v>
      </c>
      <c r="B48" s="278">
        <f>B45+B46+B47</f>
        <v>31</v>
      </c>
      <c r="C48" s="277">
        <f>(B48/B37)*100</f>
        <v>100</v>
      </c>
      <c r="D48" s="279"/>
    </row>
    <row r="49" spans="1:4" s="296" customFormat="1" ht="24" customHeight="1">
      <c r="A49" s="295" t="s">
        <v>152</v>
      </c>
      <c r="B49" s="271"/>
      <c r="C49" s="271"/>
      <c r="D49" s="252"/>
    </row>
    <row r="50" spans="1:4" s="296" customFormat="1" ht="45" customHeight="1">
      <c r="A50" s="370" t="s">
        <v>181</v>
      </c>
      <c r="B50" s="371"/>
      <c r="C50" s="371"/>
      <c r="D50" s="372"/>
    </row>
    <row r="51" spans="1:4" s="296" customFormat="1" ht="21.75" customHeight="1">
      <c r="A51" s="377" t="s">
        <v>182</v>
      </c>
      <c r="B51" s="378"/>
      <c r="C51" s="378"/>
      <c r="D51" s="379"/>
    </row>
    <row r="52" spans="1:4" s="296" customFormat="1" ht="24.75" customHeight="1">
      <c r="A52" s="377" t="s">
        <v>183</v>
      </c>
      <c r="B52" s="378"/>
      <c r="C52" s="378"/>
      <c r="D52" s="379"/>
    </row>
    <row r="53" spans="1:4" s="296" customFormat="1" ht="21">
      <c r="A53" s="373" t="s">
        <v>184</v>
      </c>
      <c r="B53" s="374"/>
      <c r="C53" s="374"/>
      <c r="D53" s="375"/>
    </row>
    <row r="54" spans="1:4" s="296" customFormat="1" ht="21">
      <c r="A54" s="380" t="s">
        <v>446</v>
      </c>
      <c r="B54" s="380"/>
      <c r="C54" s="380"/>
      <c r="D54" s="380"/>
    </row>
    <row r="55" spans="1:4" s="276" customFormat="1" ht="23.25">
      <c r="A55" s="376"/>
      <c r="B55" s="376"/>
      <c r="C55" s="376"/>
      <c r="D55" s="297"/>
    </row>
    <row r="56" spans="1:4" s="276" customFormat="1" ht="23.25">
      <c r="A56" s="369"/>
      <c r="B56" s="369"/>
      <c r="C56" s="369"/>
      <c r="D56" s="369"/>
    </row>
    <row r="57" s="276" customFormat="1" ht="23.25" customHeight="1"/>
    <row r="58" s="276" customFormat="1" ht="23.25" customHeight="1"/>
  </sheetData>
  <sheetProtection/>
  <mergeCells count="20">
    <mergeCell ref="D28:D30"/>
    <mergeCell ref="C14:D14"/>
    <mergeCell ref="C15:D15"/>
    <mergeCell ref="B16:C16"/>
    <mergeCell ref="A9:D9"/>
    <mergeCell ref="A11:D11"/>
    <mergeCell ref="A12:D12"/>
    <mergeCell ref="A10:D10"/>
    <mergeCell ref="A13:D13"/>
    <mergeCell ref="D21:D27"/>
    <mergeCell ref="D19:D20"/>
    <mergeCell ref="D35:D38"/>
    <mergeCell ref="B33:C33"/>
    <mergeCell ref="A56:D56"/>
    <mergeCell ref="A50:D50"/>
    <mergeCell ref="A53:D53"/>
    <mergeCell ref="A55:C55"/>
    <mergeCell ref="A51:D51"/>
    <mergeCell ref="A52:D52"/>
    <mergeCell ref="A54:D54"/>
  </mergeCells>
  <printOptions/>
  <pageMargins left="0.984251968503937" right="0" top="0.7874015748031497" bottom="0.984251968503937" header="0.5118110236220472" footer="0.31496062992125984"/>
  <pageSetup horizontalDpi="600" verticalDpi="600" orientation="portrait" paperSize="9" scale="67" r:id="rId1"/>
  <headerFooter alignWithMargins="0">
    <oddHeader>&amp;C&amp;"Angsana New,ตัวหนา"&amp;18ข้อมูลการดำเนินงานคณะวิศวกรรมศาสตร์  มหาวิทยาลัยสงขลานครินทร์  ประจำปีการศึกษา 2548 /งปม.2548&amp;R&amp;"Angsana New,ตัวหนา"&amp;18
F-Data-EQ 01-1,2,3-0 V.1: May-49   1/1</oddHeader>
    <oddFooter>&amp;Cหน้า 1-1</oddFooter>
  </headerFooter>
  <rowBreaks count="1" manualBreakCount="1"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SheetLayoutView="100" zoomScalePageLayoutView="0" workbookViewId="0" topLeftCell="A55">
      <selection activeCell="G67" sqref="G67:L67"/>
    </sheetView>
  </sheetViews>
  <sheetFormatPr defaultColWidth="9.140625" defaultRowHeight="21.75"/>
  <cols>
    <col min="1" max="1" width="48.57421875" style="10" customWidth="1"/>
    <col min="2" max="2" width="7.28125" style="10" customWidth="1"/>
    <col min="3" max="3" width="11.7109375" style="10" customWidth="1"/>
    <col min="4" max="4" width="7.57421875" style="10" customWidth="1"/>
    <col min="5" max="5" width="5.57421875" style="10" customWidth="1"/>
    <col min="6" max="6" width="5.00390625" style="10" customWidth="1"/>
    <col min="7" max="7" width="5.28125" style="10" customWidth="1"/>
    <col min="8" max="8" width="5.00390625" style="10" customWidth="1"/>
    <col min="9" max="9" width="5.140625" style="10" customWidth="1"/>
    <col min="10" max="10" width="5.8515625" style="10" customWidth="1"/>
    <col min="11" max="12" width="5.57421875" style="10" customWidth="1"/>
    <col min="13" max="16384" width="9.140625" style="10" customWidth="1"/>
  </cols>
  <sheetData>
    <row r="1" spans="1:12" ht="26.25">
      <c r="A1" s="413" t="s">
        <v>145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6:12" ht="26.25">
      <c r="F2" s="414" t="s">
        <v>146</v>
      </c>
      <c r="G2" s="414"/>
      <c r="H2" s="414"/>
      <c r="I2" s="414"/>
      <c r="J2" s="414"/>
      <c r="K2" s="414"/>
      <c r="L2" s="414"/>
    </row>
    <row r="3" spans="1:12" ht="26.25" customHeight="1">
      <c r="A3" s="415" t="s">
        <v>185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23.25" customHeight="1">
      <c r="A4" s="119" t="s">
        <v>214</v>
      </c>
      <c r="B4" s="251"/>
      <c r="C4" s="251"/>
      <c r="D4" s="251"/>
      <c r="E4" s="393" t="s">
        <v>151</v>
      </c>
      <c r="F4" s="393"/>
      <c r="G4" s="393"/>
      <c r="H4" s="393"/>
      <c r="I4" s="393"/>
      <c r="J4" s="393"/>
      <c r="K4" s="393"/>
      <c r="L4" s="394"/>
    </row>
    <row r="5" spans="1:12" ht="25.5" customHeight="1">
      <c r="A5" s="409" t="s">
        <v>6</v>
      </c>
      <c r="B5" s="401" t="s">
        <v>186</v>
      </c>
      <c r="C5" s="401" t="s">
        <v>187</v>
      </c>
      <c r="D5" s="401" t="s">
        <v>188</v>
      </c>
      <c r="E5" s="411" t="s">
        <v>7</v>
      </c>
      <c r="F5" s="411"/>
      <c r="G5" s="411"/>
      <c r="H5" s="411"/>
      <c r="I5" s="411"/>
      <c r="J5" s="411"/>
      <c r="K5" s="411"/>
      <c r="L5" s="411"/>
    </row>
    <row r="6" spans="1:12" ht="61.5" customHeight="1">
      <c r="A6" s="410"/>
      <c r="B6" s="402"/>
      <c r="C6" s="402"/>
      <c r="D6" s="402"/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59</v>
      </c>
      <c r="L6" s="32" t="s">
        <v>14</v>
      </c>
    </row>
    <row r="7" spans="1:12" ht="22.5" customHeight="1">
      <c r="A7" s="27" t="s">
        <v>15</v>
      </c>
      <c r="B7" s="39">
        <v>129</v>
      </c>
      <c r="C7" s="39">
        <v>70</v>
      </c>
      <c r="D7" s="302">
        <f>(C7/B7)*100</f>
        <v>54.263565891472865</v>
      </c>
      <c r="E7" s="298"/>
      <c r="F7" s="298"/>
      <c r="G7" s="298"/>
      <c r="H7" s="298"/>
      <c r="I7" s="298"/>
      <c r="J7" s="30">
        <v>3.53</v>
      </c>
      <c r="K7" s="30">
        <v>0.5</v>
      </c>
      <c r="L7" s="303"/>
    </row>
    <row r="8" spans="1:12" ht="23.25">
      <c r="A8" s="28" t="s">
        <v>54</v>
      </c>
      <c r="B8" s="304"/>
      <c r="C8" s="304"/>
      <c r="D8" s="304"/>
      <c r="E8" s="305"/>
      <c r="F8" s="306"/>
      <c r="G8" s="306"/>
      <c r="H8" s="306"/>
      <c r="I8" s="306"/>
      <c r="J8" s="306"/>
      <c r="K8" s="307"/>
      <c r="L8" s="308"/>
    </row>
    <row r="9" spans="1:12" ht="23.25">
      <c r="A9" s="28" t="s">
        <v>55</v>
      </c>
      <c r="B9" s="304"/>
      <c r="C9" s="304"/>
      <c r="D9" s="304"/>
      <c r="E9" s="305"/>
      <c r="F9" s="306"/>
      <c r="G9" s="306"/>
      <c r="H9" s="306"/>
      <c r="I9" s="306"/>
      <c r="J9" s="306"/>
      <c r="K9" s="307"/>
      <c r="L9" s="308"/>
    </row>
    <row r="10" spans="1:12" ht="23.25">
      <c r="A10" s="28" t="s">
        <v>56</v>
      </c>
      <c r="B10" s="304"/>
      <c r="C10" s="304"/>
      <c r="D10" s="304"/>
      <c r="E10" s="305"/>
      <c r="F10" s="306"/>
      <c r="G10" s="306"/>
      <c r="H10" s="306"/>
      <c r="I10" s="306"/>
      <c r="J10" s="306"/>
      <c r="K10" s="307"/>
      <c r="L10" s="308"/>
    </row>
    <row r="11" spans="1:12" ht="23.25">
      <c r="A11" s="28" t="s">
        <v>57</v>
      </c>
      <c r="B11" s="304"/>
      <c r="C11" s="304"/>
      <c r="D11" s="304"/>
      <c r="E11" s="305"/>
      <c r="F11" s="306"/>
      <c r="G11" s="306"/>
      <c r="H11" s="306"/>
      <c r="I11" s="306"/>
      <c r="J11" s="306"/>
      <c r="K11" s="307"/>
      <c r="L11" s="308"/>
    </row>
    <row r="12" spans="1:12" ht="51.75" customHeight="1">
      <c r="A12" s="34" t="s">
        <v>80</v>
      </c>
      <c r="B12" s="304"/>
      <c r="C12" s="304"/>
      <c r="D12" s="304"/>
      <c r="E12" s="305"/>
      <c r="F12" s="306"/>
      <c r="G12" s="306"/>
      <c r="H12" s="306"/>
      <c r="I12" s="306"/>
      <c r="J12" s="306"/>
      <c r="K12" s="307"/>
      <c r="L12" s="308"/>
    </row>
    <row r="13" spans="1:12" ht="50.25" customHeight="1">
      <c r="A13" s="34" t="s">
        <v>92</v>
      </c>
      <c r="B13" s="304"/>
      <c r="C13" s="304"/>
      <c r="D13" s="304"/>
      <c r="E13" s="305"/>
      <c r="F13" s="306"/>
      <c r="G13" s="306"/>
      <c r="H13" s="306"/>
      <c r="I13" s="306"/>
      <c r="J13" s="306"/>
      <c r="K13" s="307"/>
      <c r="L13" s="308"/>
    </row>
    <row r="14" spans="1:12" ht="49.5" customHeight="1">
      <c r="A14" s="35" t="s">
        <v>91</v>
      </c>
      <c r="B14" s="304"/>
      <c r="C14" s="304"/>
      <c r="D14" s="304"/>
      <c r="E14" s="305"/>
      <c r="F14" s="306"/>
      <c r="G14" s="306"/>
      <c r="H14" s="306"/>
      <c r="I14" s="306"/>
      <c r="J14" s="306"/>
      <c r="K14" s="307"/>
      <c r="L14" s="308"/>
    </row>
    <row r="15" spans="1:12" ht="23.25">
      <c r="A15" s="28" t="s">
        <v>16</v>
      </c>
      <c r="B15" s="304"/>
      <c r="C15" s="304"/>
      <c r="D15" s="304"/>
      <c r="E15" s="305"/>
      <c r="F15" s="306"/>
      <c r="G15" s="306"/>
      <c r="H15" s="306"/>
      <c r="I15" s="306"/>
      <c r="J15" s="306"/>
      <c r="K15" s="307"/>
      <c r="L15" s="308"/>
    </row>
    <row r="16" spans="1:12" ht="23.25">
      <c r="A16" s="36" t="s">
        <v>17</v>
      </c>
      <c r="B16" s="309"/>
      <c r="C16" s="309"/>
      <c r="D16" s="309"/>
      <c r="E16" s="310"/>
      <c r="F16" s="311"/>
      <c r="G16" s="311"/>
      <c r="H16" s="311"/>
      <c r="I16" s="311"/>
      <c r="J16" s="311"/>
      <c r="K16" s="312"/>
      <c r="L16" s="313"/>
    </row>
    <row r="17" spans="1:12" ht="23.25">
      <c r="A17" s="37" t="s">
        <v>3</v>
      </c>
      <c r="B17" s="37"/>
      <c r="C17" s="37"/>
      <c r="D17" s="37"/>
      <c r="E17" s="113"/>
      <c r="F17" s="113"/>
      <c r="G17" s="113"/>
      <c r="H17" s="113"/>
      <c r="I17" s="113"/>
      <c r="J17" s="29"/>
      <c r="K17" s="114"/>
      <c r="L17" s="113"/>
    </row>
    <row r="18" spans="1:12" ht="23.25">
      <c r="A18" s="27" t="s">
        <v>79</v>
      </c>
      <c r="B18" s="39">
        <v>129</v>
      </c>
      <c r="C18" s="39">
        <v>70</v>
      </c>
      <c r="D18" s="302">
        <f>(C18/B18)*100</f>
        <v>54.263565891472865</v>
      </c>
      <c r="E18" s="29"/>
      <c r="F18" s="29"/>
      <c r="G18" s="29"/>
      <c r="H18" s="29"/>
      <c r="I18" s="29"/>
      <c r="J18" s="30">
        <v>3.54</v>
      </c>
      <c r="K18" s="30">
        <v>0.52</v>
      </c>
      <c r="L18" s="113"/>
    </row>
    <row r="19" spans="1:12" ht="23.25">
      <c r="A19" s="28" t="s">
        <v>103</v>
      </c>
      <c r="B19" s="304"/>
      <c r="C19" s="304"/>
      <c r="D19" s="304"/>
      <c r="E19" s="305"/>
      <c r="F19" s="306"/>
      <c r="G19" s="306"/>
      <c r="H19" s="306"/>
      <c r="I19" s="306"/>
      <c r="J19" s="306"/>
      <c r="K19" s="307"/>
      <c r="L19" s="308"/>
    </row>
    <row r="20" spans="1:12" ht="23.25">
      <c r="A20" s="28" t="s">
        <v>18</v>
      </c>
      <c r="B20" s="304"/>
      <c r="C20" s="304"/>
      <c r="D20" s="304"/>
      <c r="E20" s="305"/>
      <c r="F20" s="306"/>
      <c r="G20" s="306"/>
      <c r="H20" s="306"/>
      <c r="I20" s="306"/>
      <c r="J20" s="306"/>
      <c r="K20" s="307"/>
      <c r="L20" s="308"/>
    </row>
    <row r="21" spans="1:12" ht="23.25">
      <c r="A21" s="28" t="s">
        <v>19</v>
      </c>
      <c r="B21" s="304"/>
      <c r="C21" s="304"/>
      <c r="D21" s="304"/>
      <c r="E21" s="305"/>
      <c r="F21" s="306"/>
      <c r="G21" s="306"/>
      <c r="H21" s="306"/>
      <c r="I21" s="306"/>
      <c r="J21" s="306"/>
      <c r="K21" s="307"/>
      <c r="L21" s="308"/>
    </row>
    <row r="22" spans="1:12" ht="23.25">
      <c r="A22" s="28" t="s">
        <v>20</v>
      </c>
      <c r="B22" s="314"/>
      <c r="C22" s="314"/>
      <c r="D22" s="314"/>
      <c r="E22" s="315"/>
      <c r="F22" s="316"/>
      <c r="G22" s="316"/>
      <c r="H22" s="316"/>
      <c r="I22" s="316"/>
      <c r="J22" s="316"/>
      <c r="K22" s="317"/>
      <c r="L22" s="318"/>
    </row>
    <row r="23" spans="1:12" ht="23.25">
      <c r="A23" s="28" t="s">
        <v>21</v>
      </c>
      <c r="B23" s="319"/>
      <c r="C23" s="319"/>
      <c r="D23" s="319"/>
      <c r="E23" s="320"/>
      <c r="F23" s="321"/>
      <c r="G23" s="321"/>
      <c r="H23" s="321"/>
      <c r="I23" s="321"/>
      <c r="J23" s="321"/>
      <c r="K23" s="322"/>
      <c r="L23" s="288"/>
    </row>
    <row r="24" spans="1:12" ht="23.25">
      <c r="A24" s="28" t="s">
        <v>22</v>
      </c>
      <c r="B24" s="319"/>
      <c r="C24" s="319"/>
      <c r="D24" s="319"/>
      <c r="E24" s="320"/>
      <c r="F24" s="321"/>
      <c r="G24" s="321"/>
      <c r="H24" s="321"/>
      <c r="I24" s="321"/>
      <c r="J24" s="321"/>
      <c r="K24" s="322"/>
      <c r="L24" s="288"/>
    </row>
    <row r="25" spans="1:12" ht="23.25">
      <c r="A25" s="28" t="s">
        <v>23</v>
      </c>
      <c r="B25" s="319"/>
      <c r="C25" s="319"/>
      <c r="D25" s="319"/>
      <c r="E25" s="320"/>
      <c r="F25" s="321"/>
      <c r="G25" s="321"/>
      <c r="H25" s="321"/>
      <c r="I25" s="321"/>
      <c r="J25" s="321"/>
      <c r="K25" s="322"/>
      <c r="L25" s="288"/>
    </row>
    <row r="26" spans="1:12" ht="23.25">
      <c r="A26" s="28" t="s">
        <v>24</v>
      </c>
      <c r="B26" s="319"/>
      <c r="C26" s="319"/>
      <c r="D26" s="319"/>
      <c r="E26" s="320"/>
      <c r="F26" s="321"/>
      <c r="G26" s="321"/>
      <c r="H26" s="321"/>
      <c r="I26" s="321"/>
      <c r="J26" s="321"/>
      <c r="K26" s="322"/>
      <c r="L26" s="288"/>
    </row>
    <row r="27" spans="1:12" ht="23.25">
      <c r="A27" s="28" t="s">
        <v>25</v>
      </c>
      <c r="B27" s="319"/>
      <c r="C27" s="319"/>
      <c r="D27" s="319"/>
      <c r="E27" s="320"/>
      <c r="F27" s="321"/>
      <c r="G27" s="321"/>
      <c r="H27" s="321"/>
      <c r="I27" s="321"/>
      <c r="J27" s="321"/>
      <c r="K27" s="322"/>
      <c r="L27" s="288"/>
    </row>
    <row r="28" spans="1:12" ht="23.25">
      <c r="A28" s="28" t="s">
        <v>26</v>
      </c>
      <c r="B28" s="314"/>
      <c r="C28" s="314"/>
      <c r="D28" s="314"/>
      <c r="E28" s="315"/>
      <c r="F28" s="316"/>
      <c r="G28" s="316"/>
      <c r="H28" s="316"/>
      <c r="I28" s="316"/>
      <c r="J28" s="316"/>
      <c r="K28" s="317"/>
      <c r="L28" s="318"/>
    </row>
    <row r="29" spans="1:12" ht="23.25">
      <c r="A29" s="38" t="s">
        <v>27</v>
      </c>
      <c r="B29" s="309"/>
      <c r="C29" s="309"/>
      <c r="D29" s="309"/>
      <c r="E29" s="310"/>
      <c r="F29" s="311"/>
      <c r="G29" s="311"/>
      <c r="H29" s="311"/>
      <c r="I29" s="311"/>
      <c r="J29" s="311"/>
      <c r="K29" s="312"/>
      <c r="L29" s="313"/>
    </row>
    <row r="30" spans="1:12" ht="23.25">
      <c r="A30" s="39" t="s">
        <v>3</v>
      </c>
      <c r="B30" s="39"/>
      <c r="C30" s="39"/>
      <c r="D30" s="39"/>
      <c r="E30" s="29"/>
      <c r="F30" s="29"/>
      <c r="G30" s="29"/>
      <c r="H30" s="29"/>
      <c r="I30" s="29"/>
      <c r="J30" s="29"/>
      <c r="K30" s="30"/>
      <c r="L30" s="29"/>
    </row>
    <row r="31" spans="1:12" ht="23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5"/>
    </row>
    <row r="32" spans="1:12" ht="23.25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</row>
    <row r="33" spans="1:12" ht="26.25">
      <c r="A33" s="413" t="s">
        <v>149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</row>
    <row r="34" spans="1:12" ht="26.25">
      <c r="A34" s="17"/>
      <c r="B34" s="17"/>
      <c r="C34" s="17"/>
      <c r="D34" s="17"/>
      <c r="E34" s="17"/>
      <c r="F34" s="414" t="s">
        <v>150</v>
      </c>
      <c r="G34" s="414"/>
      <c r="H34" s="414"/>
      <c r="I34" s="414"/>
      <c r="J34" s="414"/>
      <c r="K34" s="414"/>
      <c r="L34" s="414"/>
    </row>
    <row r="35" spans="1:12" ht="23.25" customHeight="1">
      <c r="A35" s="409" t="s">
        <v>6</v>
      </c>
      <c r="B35" s="401" t="s">
        <v>186</v>
      </c>
      <c r="C35" s="401" t="s">
        <v>187</v>
      </c>
      <c r="D35" s="401" t="s">
        <v>188</v>
      </c>
      <c r="E35" s="411" t="s">
        <v>7</v>
      </c>
      <c r="F35" s="411"/>
      <c r="G35" s="411"/>
      <c r="H35" s="411"/>
      <c r="I35" s="411"/>
      <c r="J35" s="411"/>
      <c r="K35" s="411"/>
      <c r="L35" s="411"/>
    </row>
    <row r="36" spans="1:12" ht="45.75">
      <c r="A36" s="410"/>
      <c r="B36" s="402"/>
      <c r="C36" s="402"/>
      <c r="D36" s="402"/>
      <c r="E36" s="32" t="s">
        <v>8</v>
      </c>
      <c r="F36" s="32" t="s">
        <v>9</v>
      </c>
      <c r="G36" s="32" t="s">
        <v>10</v>
      </c>
      <c r="H36" s="32" t="s">
        <v>11</v>
      </c>
      <c r="I36" s="32" t="s">
        <v>12</v>
      </c>
      <c r="J36" s="32" t="s">
        <v>13</v>
      </c>
      <c r="K36" s="32" t="s">
        <v>59</v>
      </c>
      <c r="L36" s="32" t="s">
        <v>14</v>
      </c>
    </row>
    <row r="37" spans="1:12" ht="23.25">
      <c r="A37" s="33" t="s">
        <v>28</v>
      </c>
      <c r="B37" s="323">
        <v>129</v>
      </c>
      <c r="C37" s="323">
        <v>70</v>
      </c>
      <c r="D37" s="302">
        <f>(C37/B37)*100</f>
        <v>54.263565891472865</v>
      </c>
      <c r="E37" s="29"/>
      <c r="F37" s="29"/>
      <c r="G37" s="29"/>
      <c r="H37" s="29"/>
      <c r="I37" s="29"/>
      <c r="J37" s="30">
        <v>3.68</v>
      </c>
      <c r="K37" s="30">
        <v>0.58</v>
      </c>
      <c r="L37" s="324"/>
    </row>
    <row r="38" spans="1:12" ht="23.25">
      <c r="A38" s="28" t="s">
        <v>29</v>
      </c>
      <c r="B38" s="325"/>
      <c r="C38" s="325"/>
      <c r="D38" s="325"/>
      <c r="E38" s="326"/>
      <c r="F38" s="327"/>
      <c r="G38" s="327"/>
      <c r="H38" s="327"/>
      <c r="I38" s="327"/>
      <c r="J38" s="327"/>
      <c r="K38" s="328"/>
      <c r="L38" s="329"/>
    </row>
    <row r="39" spans="1:12" ht="23.25">
      <c r="A39" s="28" t="s">
        <v>30</v>
      </c>
      <c r="B39" s="287"/>
      <c r="C39" s="37"/>
      <c r="D39" s="37"/>
      <c r="E39" s="37"/>
      <c r="F39" s="330"/>
      <c r="G39" s="330"/>
      <c r="H39" s="330"/>
      <c r="I39" s="330"/>
      <c r="J39" s="330"/>
      <c r="K39" s="331"/>
      <c r="L39" s="287"/>
    </row>
    <row r="40" spans="1:12" ht="23.25">
      <c r="A40" s="28" t="s">
        <v>31</v>
      </c>
      <c r="B40" s="314"/>
      <c r="C40" s="314"/>
      <c r="D40" s="314"/>
      <c r="E40" s="315"/>
      <c r="F40" s="316"/>
      <c r="G40" s="316"/>
      <c r="H40" s="316"/>
      <c r="I40" s="316"/>
      <c r="J40" s="316"/>
      <c r="K40" s="317"/>
      <c r="L40" s="318"/>
    </row>
    <row r="41" spans="1:12" ht="23.25">
      <c r="A41" s="28" t="s">
        <v>32</v>
      </c>
      <c r="B41" s="319"/>
      <c r="C41" s="319"/>
      <c r="D41" s="319"/>
      <c r="E41" s="320"/>
      <c r="F41" s="321"/>
      <c r="G41" s="321"/>
      <c r="H41" s="321"/>
      <c r="I41" s="321"/>
      <c r="J41" s="321"/>
      <c r="K41" s="322"/>
      <c r="L41" s="288"/>
    </row>
    <row r="42" spans="1:12" ht="23.25">
      <c r="A42" s="28" t="s">
        <v>33</v>
      </c>
      <c r="B42" s="319"/>
      <c r="C42" s="319"/>
      <c r="D42" s="319"/>
      <c r="E42" s="320"/>
      <c r="F42" s="321"/>
      <c r="G42" s="321"/>
      <c r="H42" s="321"/>
      <c r="I42" s="321"/>
      <c r="J42" s="321"/>
      <c r="K42" s="322"/>
      <c r="L42" s="288"/>
    </row>
    <row r="43" spans="1:12" ht="23.25">
      <c r="A43" s="28" t="s">
        <v>34</v>
      </c>
      <c r="B43" s="319"/>
      <c r="C43" s="319"/>
      <c r="D43" s="319"/>
      <c r="E43" s="320"/>
      <c r="F43" s="321"/>
      <c r="G43" s="321"/>
      <c r="H43" s="321"/>
      <c r="I43" s="321"/>
      <c r="J43" s="321"/>
      <c r="K43" s="322"/>
      <c r="L43" s="288"/>
    </row>
    <row r="44" spans="1:12" ht="23.25">
      <c r="A44" s="28" t="s">
        <v>35</v>
      </c>
      <c r="B44" s="319"/>
      <c r="C44" s="319"/>
      <c r="D44" s="319"/>
      <c r="E44" s="320"/>
      <c r="F44" s="321"/>
      <c r="G44" s="321"/>
      <c r="H44" s="321"/>
      <c r="I44" s="321"/>
      <c r="J44" s="321"/>
      <c r="K44" s="322"/>
      <c r="L44" s="288"/>
    </row>
    <row r="45" spans="1:12" ht="23.25">
      <c r="A45" s="28" t="s">
        <v>36</v>
      </c>
      <c r="B45" s="332"/>
      <c r="C45" s="332"/>
      <c r="D45" s="332"/>
      <c r="E45" s="333"/>
      <c r="F45" s="334"/>
      <c r="G45" s="334"/>
      <c r="H45" s="334"/>
      <c r="I45" s="334"/>
      <c r="J45" s="334"/>
      <c r="K45" s="335"/>
      <c r="L45" s="336"/>
    </row>
    <row r="46" spans="1:12" ht="23.25">
      <c r="A46" s="29" t="s">
        <v>3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29"/>
    </row>
    <row r="47" spans="1:12" ht="23.25">
      <c r="A47" s="27" t="s">
        <v>37</v>
      </c>
      <c r="B47" s="39">
        <v>129</v>
      </c>
      <c r="C47" s="39">
        <v>70</v>
      </c>
      <c r="D47" s="302">
        <f>(C47/B47)*100</f>
        <v>54.263565891472865</v>
      </c>
      <c r="E47" s="29"/>
      <c r="F47" s="29"/>
      <c r="G47" s="29"/>
      <c r="H47" s="29"/>
      <c r="I47" s="29"/>
      <c r="J47" s="29">
        <v>3.9</v>
      </c>
      <c r="K47" s="30">
        <v>0.65</v>
      </c>
      <c r="L47" s="29"/>
    </row>
    <row r="48" spans="1:12" ht="23.25">
      <c r="A48" s="28" t="s">
        <v>38</v>
      </c>
      <c r="B48" s="304"/>
      <c r="C48" s="304"/>
      <c r="D48" s="304"/>
      <c r="E48" s="305"/>
      <c r="F48" s="306"/>
      <c r="G48" s="306"/>
      <c r="H48" s="306"/>
      <c r="I48" s="306"/>
      <c r="J48" s="306"/>
      <c r="K48" s="307"/>
      <c r="L48" s="308"/>
    </row>
    <row r="49" spans="1:12" ht="23.25">
      <c r="A49" s="28" t="s">
        <v>39</v>
      </c>
      <c r="B49" s="319"/>
      <c r="C49" s="319"/>
      <c r="D49" s="319"/>
      <c r="E49" s="320"/>
      <c r="F49" s="321"/>
      <c r="G49" s="321"/>
      <c r="H49" s="321"/>
      <c r="I49" s="321"/>
      <c r="J49" s="321"/>
      <c r="K49" s="322"/>
      <c r="L49" s="288"/>
    </row>
    <row r="50" spans="1:12" ht="23.25">
      <c r="A50" s="28" t="s">
        <v>40</v>
      </c>
      <c r="B50" s="319"/>
      <c r="C50" s="319"/>
      <c r="D50" s="319"/>
      <c r="E50" s="320"/>
      <c r="F50" s="321"/>
      <c r="G50" s="321"/>
      <c r="H50" s="321"/>
      <c r="I50" s="321"/>
      <c r="J50" s="321"/>
      <c r="K50" s="322"/>
      <c r="L50" s="288"/>
    </row>
    <row r="51" spans="1:12" ht="23.25">
      <c r="A51" s="28" t="s">
        <v>41</v>
      </c>
      <c r="B51" s="319"/>
      <c r="C51" s="319"/>
      <c r="D51" s="319"/>
      <c r="E51" s="320"/>
      <c r="F51" s="321"/>
      <c r="G51" s="321"/>
      <c r="H51" s="321"/>
      <c r="I51" s="321"/>
      <c r="J51" s="321"/>
      <c r="K51" s="322"/>
      <c r="L51" s="288"/>
    </row>
    <row r="52" spans="1:12" ht="23.25">
      <c r="A52" s="28" t="s">
        <v>42</v>
      </c>
      <c r="B52" s="319"/>
      <c r="C52" s="319"/>
      <c r="D52" s="319"/>
      <c r="E52" s="320"/>
      <c r="F52" s="321"/>
      <c r="G52" s="321"/>
      <c r="H52" s="321"/>
      <c r="I52" s="321"/>
      <c r="J52" s="321"/>
      <c r="K52" s="322"/>
      <c r="L52" s="288"/>
    </row>
    <row r="53" spans="1:12" ht="23.25">
      <c r="A53" s="28" t="s">
        <v>43</v>
      </c>
      <c r="B53" s="319"/>
      <c r="C53" s="319"/>
      <c r="D53" s="319"/>
      <c r="E53" s="320"/>
      <c r="F53" s="321"/>
      <c r="G53" s="321"/>
      <c r="H53" s="321"/>
      <c r="I53" s="321"/>
      <c r="J53" s="321"/>
      <c r="K53" s="322"/>
      <c r="L53" s="288"/>
    </row>
    <row r="54" spans="1:12" ht="23.25">
      <c r="A54" s="28" t="s">
        <v>44</v>
      </c>
      <c r="B54" s="336"/>
      <c r="C54" s="332"/>
      <c r="D54" s="332"/>
      <c r="E54" s="333"/>
      <c r="F54" s="334"/>
      <c r="G54" s="334"/>
      <c r="H54" s="334"/>
      <c r="I54" s="334"/>
      <c r="J54" s="334"/>
      <c r="K54" s="337"/>
      <c r="L54" s="336"/>
    </row>
    <row r="55" spans="1:12" ht="23.25">
      <c r="A55" s="29" t="s">
        <v>3</v>
      </c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29"/>
    </row>
    <row r="56" spans="1:12" ht="23.25">
      <c r="A56" s="29" t="s">
        <v>81</v>
      </c>
      <c r="B56" s="29">
        <v>129</v>
      </c>
      <c r="C56" s="29">
        <v>70</v>
      </c>
      <c r="D56" s="302">
        <f>(C56/B56)*100</f>
        <v>54.263565891472865</v>
      </c>
      <c r="E56" s="29"/>
      <c r="F56" s="29"/>
      <c r="G56" s="29"/>
      <c r="H56" s="29"/>
      <c r="I56" s="29"/>
      <c r="J56" s="216">
        <v>3.64</v>
      </c>
      <c r="K56" s="217">
        <v>0.5</v>
      </c>
      <c r="L56" s="29"/>
    </row>
    <row r="57" spans="1:12" ht="23.25">
      <c r="A57" s="31" t="s">
        <v>147</v>
      </c>
      <c r="B57" s="399" t="s">
        <v>148</v>
      </c>
      <c r="C57" s="399"/>
      <c r="D57" s="399"/>
      <c r="E57" s="399"/>
      <c r="F57" s="399"/>
      <c r="G57" s="399"/>
      <c r="H57" s="399"/>
      <c r="I57" s="399"/>
      <c r="J57" s="399"/>
      <c r="K57" s="399"/>
      <c r="L57" s="400"/>
    </row>
    <row r="58" spans="1:12" ht="23.25">
      <c r="A58" s="31" t="s">
        <v>173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</row>
    <row r="59" spans="1:12" ht="23.25">
      <c r="A59" s="403" t="s">
        <v>449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5"/>
    </row>
    <row r="62" spans="7:12" ht="23.25">
      <c r="G62" s="408"/>
      <c r="H62" s="408"/>
      <c r="I62" s="408"/>
      <c r="J62" s="408"/>
      <c r="K62" s="408"/>
      <c r="L62" s="408"/>
    </row>
    <row r="66" spans="1:12" ht="23.25">
      <c r="A66" s="376" t="s">
        <v>428</v>
      </c>
      <c r="B66" s="376"/>
      <c r="C66" s="376"/>
      <c r="D66" s="408" t="s">
        <v>189</v>
      </c>
      <c r="E66" s="408"/>
      <c r="F66" s="408"/>
      <c r="G66" s="408"/>
      <c r="H66" s="408"/>
      <c r="I66" s="408"/>
      <c r="J66" s="408"/>
      <c r="K66" s="408"/>
      <c r="L66" s="408"/>
    </row>
    <row r="67" spans="1:12" ht="47.25" customHeight="1">
      <c r="A67" s="397" t="s">
        <v>483</v>
      </c>
      <c r="B67" s="398"/>
      <c r="C67" s="398"/>
      <c r="D67" s="398"/>
      <c r="E67" s="398"/>
      <c r="F67" s="398"/>
      <c r="G67" s="407" t="s">
        <v>493</v>
      </c>
      <c r="H67" s="407"/>
      <c r="I67" s="407"/>
      <c r="J67" s="407"/>
      <c r="K67" s="407"/>
      <c r="L67" s="407"/>
    </row>
    <row r="69" spans="1:12" ht="23.25">
      <c r="A69" s="406"/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</row>
  </sheetData>
  <sheetProtection/>
  <mergeCells count="25">
    <mergeCell ref="A1:L1"/>
    <mergeCell ref="F2:L2"/>
    <mergeCell ref="A3:L3"/>
    <mergeCell ref="A5:A6"/>
    <mergeCell ref="B5:B6"/>
    <mergeCell ref="E5:L5"/>
    <mergeCell ref="C5:C6"/>
    <mergeCell ref="E4:L4"/>
    <mergeCell ref="A69:L69"/>
    <mergeCell ref="G67:L67"/>
    <mergeCell ref="A66:C66"/>
    <mergeCell ref="D66:L66"/>
    <mergeCell ref="G62:L62"/>
    <mergeCell ref="A35:A36"/>
    <mergeCell ref="B35:B36"/>
    <mergeCell ref="E35:L35"/>
    <mergeCell ref="A32:L32"/>
    <mergeCell ref="A67:F67"/>
    <mergeCell ref="B57:L57"/>
    <mergeCell ref="C35:C36"/>
    <mergeCell ref="D35:D36"/>
    <mergeCell ref="A59:L59"/>
    <mergeCell ref="D5:D6"/>
    <mergeCell ref="A33:L33"/>
    <mergeCell ref="F34:L34"/>
  </mergeCells>
  <printOptions/>
  <pageMargins left="0.6299212598425197" right="0.5511811023622047" top="0.984251968503937" bottom="0.984251968503937" header="0.11811023622047245" footer="0.31496062992125984"/>
  <pageSetup horizontalDpi="600" verticalDpi="600" orientation="portrait" paperSize="9" scale="83" r:id="rId1"/>
  <headerFooter alignWithMargins="0">
    <oddFooter>&amp;Cหน้า 1-&amp;P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0" zoomScaleSheetLayoutView="80" zoomScalePageLayoutView="0" workbookViewId="0" topLeftCell="A7">
      <selection activeCell="A18" sqref="A18"/>
    </sheetView>
  </sheetViews>
  <sheetFormatPr defaultColWidth="9.140625" defaultRowHeight="21.75"/>
  <cols>
    <col min="1" max="1" width="21.421875" style="0" customWidth="1"/>
    <col min="2" max="2" width="6.00390625" style="0" customWidth="1"/>
    <col min="3" max="3" width="6.421875" style="0" customWidth="1"/>
    <col min="4" max="4" width="5.8515625" style="0" customWidth="1"/>
    <col min="5" max="5" width="7.00390625" style="0" customWidth="1"/>
    <col min="6" max="6" width="5.7109375" style="0" customWidth="1"/>
    <col min="7" max="7" width="6.7109375" style="0" customWidth="1"/>
    <col min="8" max="8" width="5.57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6.2812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6.8515625" style="0" customWidth="1"/>
    <col min="18" max="18" width="5.8515625" style="0" customWidth="1"/>
    <col min="19" max="19" width="6.7109375" style="0" customWidth="1"/>
    <col min="20" max="20" width="5.8515625" style="0" customWidth="1"/>
    <col min="21" max="21" width="6.28125" style="0" customWidth="1"/>
    <col min="22" max="22" width="11.7109375" style="0" customWidth="1"/>
  </cols>
  <sheetData>
    <row r="1" spans="1:22" ht="26.25">
      <c r="A1" s="100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Q1" s="447" t="s">
        <v>153</v>
      </c>
      <c r="R1" s="447"/>
      <c r="S1" s="447"/>
      <c r="T1" s="447"/>
      <c r="U1" s="447"/>
      <c r="V1" s="447"/>
    </row>
    <row r="2" spans="1:14" ht="23.25">
      <c r="A2" s="4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3"/>
      <c r="N2" s="3"/>
    </row>
    <row r="3" spans="1:22" ht="54" customHeight="1">
      <c r="A3" s="442" t="s">
        <v>190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4"/>
    </row>
    <row r="4" spans="1:22" ht="26.25">
      <c r="A4" s="90" t="s">
        <v>127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58"/>
      <c r="O4" s="101"/>
      <c r="P4" s="101"/>
      <c r="Q4" s="101"/>
      <c r="R4" s="101"/>
      <c r="S4" s="101"/>
      <c r="T4" s="101"/>
      <c r="U4" s="101"/>
      <c r="V4" s="105"/>
    </row>
    <row r="5" spans="1:22" ht="26.25">
      <c r="A5" s="106" t="s">
        <v>214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58"/>
      <c r="O5" s="101"/>
      <c r="P5" s="101"/>
      <c r="Q5" s="448" t="s">
        <v>450</v>
      </c>
      <c r="R5" s="448"/>
      <c r="S5" s="448"/>
      <c r="T5" s="448"/>
      <c r="U5" s="448"/>
      <c r="V5" s="449"/>
    </row>
    <row r="6" spans="1:22" ht="21.75">
      <c r="A6" s="440" t="s">
        <v>116</v>
      </c>
      <c r="B6" s="433" t="s">
        <v>430</v>
      </c>
      <c r="C6" s="433"/>
      <c r="D6" s="433"/>
      <c r="E6" s="433"/>
      <c r="F6" s="433"/>
      <c r="G6" s="433"/>
      <c r="H6" s="433"/>
      <c r="I6" s="433"/>
      <c r="J6" s="433"/>
      <c r="K6" s="433"/>
      <c r="L6" s="433" t="s">
        <v>431</v>
      </c>
      <c r="M6" s="433"/>
      <c r="N6" s="433"/>
      <c r="O6" s="433"/>
      <c r="P6" s="433"/>
      <c r="Q6" s="433"/>
      <c r="R6" s="433"/>
      <c r="S6" s="433"/>
      <c r="T6" s="433"/>
      <c r="U6" s="433"/>
      <c r="V6" s="435" t="s">
        <v>118</v>
      </c>
    </row>
    <row r="7" spans="1:22" ht="35.25" customHeight="1">
      <c r="A7" s="441"/>
      <c r="B7" s="434" t="s">
        <v>110</v>
      </c>
      <c r="C7" s="434"/>
      <c r="D7" s="434" t="s">
        <v>111</v>
      </c>
      <c r="E7" s="434"/>
      <c r="F7" s="450" t="s">
        <v>112</v>
      </c>
      <c r="G7" s="450"/>
      <c r="H7" s="434" t="s">
        <v>113</v>
      </c>
      <c r="I7" s="434"/>
      <c r="J7" s="451" t="s">
        <v>117</v>
      </c>
      <c r="K7" s="451"/>
      <c r="L7" s="433" t="s">
        <v>110</v>
      </c>
      <c r="M7" s="433"/>
      <c r="N7" s="433" t="s">
        <v>111</v>
      </c>
      <c r="O7" s="433"/>
      <c r="P7" s="445" t="s">
        <v>155</v>
      </c>
      <c r="Q7" s="446"/>
      <c r="R7" s="433" t="s">
        <v>113</v>
      </c>
      <c r="S7" s="433"/>
      <c r="T7" s="433" t="s">
        <v>117</v>
      </c>
      <c r="U7" s="433"/>
      <c r="V7" s="436"/>
    </row>
    <row r="8" spans="1:22" ht="34.5" customHeight="1">
      <c r="A8" s="441"/>
      <c r="B8" s="191" t="s">
        <v>114</v>
      </c>
      <c r="C8" s="155" t="s">
        <v>115</v>
      </c>
      <c r="D8" s="191" t="s">
        <v>114</v>
      </c>
      <c r="E8" s="155" t="s">
        <v>115</v>
      </c>
      <c r="F8" s="191" t="s">
        <v>114</v>
      </c>
      <c r="G8" s="155" t="s">
        <v>115</v>
      </c>
      <c r="H8" s="191" t="s">
        <v>114</v>
      </c>
      <c r="I8" s="155" t="s">
        <v>115</v>
      </c>
      <c r="J8" s="191" t="s">
        <v>114</v>
      </c>
      <c r="K8" s="155" t="s">
        <v>115</v>
      </c>
      <c r="L8" s="191" t="s">
        <v>114</v>
      </c>
      <c r="M8" s="155" t="s">
        <v>115</v>
      </c>
      <c r="N8" s="191" t="s">
        <v>114</v>
      </c>
      <c r="O8" s="155" t="s">
        <v>115</v>
      </c>
      <c r="P8" s="191" t="s">
        <v>114</v>
      </c>
      <c r="Q8" s="155" t="s">
        <v>115</v>
      </c>
      <c r="R8" s="191" t="s">
        <v>114</v>
      </c>
      <c r="S8" s="155" t="s">
        <v>115</v>
      </c>
      <c r="T8" s="191" t="s">
        <v>114</v>
      </c>
      <c r="U8" s="155" t="s">
        <v>115</v>
      </c>
      <c r="V8" s="162"/>
    </row>
    <row r="9" spans="1:22" ht="21.75">
      <c r="A9" s="213" t="s">
        <v>119</v>
      </c>
      <c r="B9" s="227">
        <v>2</v>
      </c>
      <c r="C9" s="227">
        <v>1</v>
      </c>
      <c r="D9" s="192"/>
      <c r="E9" s="192"/>
      <c r="F9" s="192"/>
      <c r="G9" s="192"/>
      <c r="H9" s="193"/>
      <c r="I9" s="193"/>
      <c r="J9" s="211">
        <f aca="true" t="shared" si="0" ref="J9:K15">SUM(B9,D9,F9,H9)</f>
        <v>2</v>
      </c>
      <c r="K9" s="211">
        <f t="shared" si="0"/>
        <v>1</v>
      </c>
      <c r="L9" s="211"/>
      <c r="M9" s="211"/>
      <c r="N9" s="211"/>
      <c r="O9" s="211"/>
      <c r="P9" s="211"/>
      <c r="Q9" s="211"/>
      <c r="R9" s="211"/>
      <c r="S9" s="211"/>
      <c r="T9" s="193">
        <f aca="true" t="shared" si="1" ref="T9:T15">SUM(L9,N9,P9,R9)</f>
        <v>0</v>
      </c>
      <c r="U9" s="211">
        <f aca="true" t="shared" si="2" ref="U9:U15">(M9+O9+Q9+S9)</f>
        <v>0</v>
      </c>
      <c r="V9" s="211">
        <f aca="true" t="shared" si="3" ref="V9:V15">(J9+K9+T9+U9)</f>
        <v>3</v>
      </c>
    </row>
    <row r="10" spans="1:22" ht="21.75">
      <c r="A10" s="215" t="s">
        <v>120</v>
      </c>
      <c r="B10" s="194">
        <v>4</v>
      </c>
      <c r="C10" s="194" t="s">
        <v>243</v>
      </c>
      <c r="D10" s="194"/>
      <c r="E10" s="194"/>
      <c r="F10" s="194"/>
      <c r="G10" s="194"/>
      <c r="H10" s="195"/>
      <c r="I10" s="195"/>
      <c r="J10" s="197">
        <f t="shared" si="0"/>
        <v>4</v>
      </c>
      <c r="K10" s="197">
        <f t="shared" si="0"/>
        <v>0</v>
      </c>
      <c r="L10" s="197"/>
      <c r="M10" s="197"/>
      <c r="N10" s="197"/>
      <c r="O10" s="197"/>
      <c r="P10" s="197"/>
      <c r="Q10" s="197"/>
      <c r="R10" s="197"/>
      <c r="S10" s="197"/>
      <c r="T10" s="197">
        <f t="shared" si="1"/>
        <v>0</v>
      </c>
      <c r="U10" s="197">
        <f t="shared" si="2"/>
        <v>0</v>
      </c>
      <c r="V10" s="197">
        <f t="shared" si="3"/>
        <v>4</v>
      </c>
    </row>
    <row r="11" spans="1:22" ht="21.75">
      <c r="A11" s="215" t="s">
        <v>121</v>
      </c>
      <c r="B11" s="196" t="s">
        <v>243</v>
      </c>
      <c r="C11" s="196" t="s">
        <v>243</v>
      </c>
      <c r="D11" s="196"/>
      <c r="E11" s="196"/>
      <c r="F11" s="196"/>
      <c r="G11" s="196"/>
      <c r="H11" s="197"/>
      <c r="I11" s="197"/>
      <c r="J11" s="197">
        <f t="shared" si="0"/>
        <v>0</v>
      </c>
      <c r="K11" s="197">
        <f t="shared" si="0"/>
        <v>0</v>
      </c>
      <c r="L11" s="197"/>
      <c r="M11" s="197"/>
      <c r="N11" s="197"/>
      <c r="O11" s="197"/>
      <c r="P11" s="197"/>
      <c r="Q11" s="197"/>
      <c r="R11" s="197"/>
      <c r="S11" s="197"/>
      <c r="T11" s="197">
        <f t="shared" si="1"/>
        <v>0</v>
      </c>
      <c r="U11" s="197">
        <f t="shared" si="2"/>
        <v>0</v>
      </c>
      <c r="V11" s="197">
        <f>SUM(J11,K11,T11,U11)</f>
        <v>0</v>
      </c>
    </row>
    <row r="12" spans="1:22" ht="21.75">
      <c r="A12" s="215" t="s">
        <v>122</v>
      </c>
      <c r="B12" s="196" t="s">
        <v>243</v>
      </c>
      <c r="C12" s="196">
        <v>2</v>
      </c>
      <c r="D12" s="196"/>
      <c r="E12" s="196"/>
      <c r="F12" s="196"/>
      <c r="G12" s="196"/>
      <c r="H12" s="197"/>
      <c r="I12" s="197"/>
      <c r="J12" s="197">
        <f t="shared" si="0"/>
        <v>0</v>
      </c>
      <c r="K12" s="197">
        <f t="shared" si="0"/>
        <v>2</v>
      </c>
      <c r="L12" s="197"/>
      <c r="M12" s="197"/>
      <c r="N12" s="197"/>
      <c r="O12" s="197"/>
      <c r="P12" s="197"/>
      <c r="Q12" s="197"/>
      <c r="R12" s="197"/>
      <c r="S12" s="197"/>
      <c r="T12" s="197">
        <f t="shared" si="1"/>
        <v>0</v>
      </c>
      <c r="U12" s="197">
        <f t="shared" si="2"/>
        <v>0</v>
      </c>
      <c r="V12" s="197">
        <f>SUM(J12,K12,T12,U12)</f>
        <v>2</v>
      </c>
    </row>
    <row r="13" spans="1:22" ht="21.75">
      <c r="A13" s="215" t="s">
        <v>123</v>
      </c>
      <c r="B13" s="196">
        <v>2</v>
      </c>
      <c r="C13" s="196" t="s">
        <v>243</v>
      </c>
      <c r="D13" s="196"/>
      <c r="E13" s="196"/>
      <c r="F13" s="196"/>
      <c r="G13" s="196"/>
      <c r="H13" s="197"/>
      <c r="I13" s="197"/>
      <c r="J13" s="197">
        <f t="shared" si="0"/>
        <v>2</v>
      </c>
      <c r="K13" s="197">
        <f t="shared" si="0"/>
        <v>0</v>
      </c>
      <c r="L13" s="197"/>
      <c r="M13" s="197"/>
      <c r="N13" s="197"/>
      <c r="O13" s="197"/>
      <c r="P13" s="197"/>
      <c r="Q13" s="197"/>
      <c r="R13" s="197"/>
      <c r="S13" s="197"/>
      <c r="T13" s="197">
        <f t="shared" si="1"/>
        <v>0</v>
      </c>
      <c r="U13" s="197">
        <f t="shared" si="2"/>
        <v>0</v>
      </c>
      <c r="V13" s="197">
        <f t="shared" si="3"/>
        <v>2</v>
      </c>
    </row>
    <row r="14" spans="1:22" ht="21.75">
      <c r="A14" s="215" t="s">
        <v>124</v>
      </c>
      <c r="B14" s="190">
        <v>1</v>
      </c>
      <c r="C14" s="190" t="s">
        <v>243</v>
      </c>
      <c r="D14" s="190"/>
      <c r="E14" s="190"/>
      <c r="F14" s="190"/>
      <c r="G14" s="190"/>
      <c r="H14" s="198"/>
      <c r="I14" s="198"/>
      <c r="J14" s="197">
        <f t="shared" si="0"/>
        <v>1</v>
      </c>
      <c r="K14" s="197">
        <f t="shared" si="0"/>
        <v>0</v>
      </c>
      <c r="L14" s="197"/>
      <c r="M14" s="197"/>
      <c r="N14" s="197"/>
      <c r="O14" s="197"/>
      <c r="P14" s="197"/>
      <c r="Q14" s="197"/>
      <c r="R14" s="197"/>
      <c r="S14" s="197"/>
      <c r="T14" s="197">
        <f t="shared" si="1"/>
        <v>0</v>
      </c>
      <c r="U14" s="197">
        <f t="shared" si="2"/>
        <v>0</v>
      </c>
      <c r="V14" s="197">
        <f>SUM(J14,K14,T14,U14)</f>
        <v>1</v>
      </c>
    </row>
    <row r="15" spans="1:22" ht="21.75">
      <c r="A15" s="214" t="s">
        <v>125</v>
      </c>
      <c r="B15" s="199">
        <v>49</v>
      </c>
      <c r="C15" s="199" t="s">
        <v>243</v>
      </c>
      <c r="D15" s="199"/>
      <c r="E15" s="199"/>
      <c r="F15" s="199"/>
      <c r="G15" s="199"/>
      <c r="H15" s="199"/>
      <c r="I15" s="199"/>
      <c r="J15" s="197">
        <f t="shared" si="0"/>
        <v>49</v>
      </c>
      <c r="K15" s="221">
        <f t="shared" si="0"/>
        <v>0</v>
      </c>
      <c r="L15" s="212"/>
      <c r="M15" s="212"/>
      <c r="N15" s="212"/>
      <c r="O15" s="212"/>
      <c r="P15" s="212"/>
      <c r="Q15" s="212"/>
      <c r="R15" s="212"/>
      <c r="S15" s="212"/>
      <c r="T15" s="197">
        <f t="shared" si="1"/>
        <v>0</v>
      </c>
      <c r="U15" s="195">
        <f t="shared" si="2"/>
        <v>0</v>
      </c>
      <c r="V15" s="195">
        <f t="shared" si="3"/>
        <v>49</v>
      </c>
    </row>
    <row r="16" spans="1:22" ht="23.25">
      <c r="A16" s="98" t="s">
        <v>3</v>
      </c>
      <c r="B16" s="166">
        <f aca="true" t="shared" si="4" ref="B16:U16">SUM(B9:B15)</f>
        <v>58</v>
      </c>
      <c r="C16" s="166">
        <f t="shared" si="4"/>
        <v>3</v>
      </c>
      <c r="D16" s="166">
        <f t="shared" si="4"/>
        <v>0</v>
      </c>
      <c r="E16" s="166">
        <f t="shared" si="4"/>
        <v>0</v>
      </c>
      <c r="F16" s="166">
        <f t="shared" si="4"/>
        <v>0</v>
      </c>
      <c r="G16" s="166">
        <f t="shared" si="4"/>
        <v>0</v>
      </c>
      <c r="H16" s="166">
        <f t="shared" si="4"/>
        <v>0</v>
      </c>
      <c r="I16" s="166">
        <f t="shared" si="4"/>
        <v>0</v>
      </c>
      <c r="J16" s="166">
        <f t="shared" si="4"/>
        <v>58</v>
      </c>
      <c r="K16" s="222">
        <f>SUM(C16,E16,G16,I16)</f>
        <v>3</v>
      </c>
      <c r="L16" s="166">
        <f t="shared" si="4"/>
        <v>0</v>
      </c>
      <c r="M16" s="166">
        <f t="shared" si="4"/>
        <v>0</v>
      </c>
      <c r="N16" s="166">
        <f t="shared" si="4"/>
        <v>0</v>
      </c>
      <c r="O16" s="166">
        <f t="shared" si="4"/>
        <v>0</v>
      </c>
      <c r="P16" s="166">
        <f t="shared" si="4"/>
        <v>0</v>
      </c>
      <c r="Q16" s="166">
        <f t="shared" si="4"/>
        <v>0</v>
      </c>
      <c r="R16" s="166">
        <f t="shared" si="4"/>
        <v>0</v>
      </c>
      <c r="S16" s="166">
        <f t="shared" si="4"/>
        <v>0</v>
      </c>
      <c r="T16" s="166">
        <f t="shared" si="4"/>
        <v>0</v>
      </c>
      <c r="U16" s="166">
        <f t="shared" si="4"/>
        <v>0</v>
      </c>
      <c r="V16" s="193">
        <f>SUM(J16,K16,T16,U16)</f>
        <v>61</v>
      </c>
    </row>
    <row r="17" spans="1:22" ht="23.25">
      <c r="A17" s="437" t="s">
        <v>479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9"/>
    </row>
    <row r="18" spans="1:22" ht="23.25">
      <c r="A18" s="26" t="s">
        <v>147</v>
      </c>
      <c r="D18" s="107"/>
      <c r="E18" s="107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430" t="s">
        <v>154</v>
      </c>
      <c r="R18" s="431"/>
      <c r="S18" s="431"/>
      <c r="T18" s="431"/>
      <c r="U18" s="431"/>
      <c r="V18" s="432"/>
    </row>
    <row r="19" spans="1:22" ht="23.25">
      <c r="A19" s="417" t="s">
        <v>193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9"/>
    </row>
    <row r="20" spans="1:22" ht="24.75" customHeight="1">
      <c r="A20" s="425" t="s">
        <v>192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7"/>
    </row>
    <row r="21" spans="1:22" ht="23.25">
      <c r="A21" s="422" t="s">
        <v>168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4"/>
    </row>
    <row r="22" spans="1:22" ht="23.25">
      <c r="A22" s="421" t="s">
        <v>191</v>
      </c>
      <c r="B22" s="421"/>
      <c r="C22" s="421"/>
      <c r="D22" s="421"/>
      <c r="E22" s="421"/>
      <c r="P22" s="429" t="s">
        <v>128</v>
      </c>
      <c r="Q22" s="429"/>
      <c r="R22" s="429"/>
      <c r="S22" s="429"/>
      <c r="T22" s="429"/>
      <c r="U22" s="429"/>
      <c r="V22" s="429"/>
    </row>
    <row r="23" spans="1:22" ht="23.25">
      <c r="A23" s="428" t="s">
        <v>104</v>
      </c>
      <c r="B23" s="428"/>
      <c r="C23" s="3"/>
      <c r="P23" s="420" t="s">
        <v>209</v>
      </c>
      <c r="Q23" s="420"/>
      <c r="R23" s="420"/>
      <c r="S23" s="420"/>
      <c r="T23" s="420"/>
      <c r="U23" s="420"/>
      <c r="V23" s="420"/>
    </row>
    <row r="24" spans="1:22" ht="21.75">
      <c r="A24" s="416" t="s">
        <v>429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</row>
  </sheetData>
  <sheetProtection/>
  <mergeCells count="27">
    <mergeCell ref="A3:V3"/>
    <mergeCell ref="P7:Q7"/>
    <mergeCell ref="Q1:V1"/>
    <mergeCell ref="Q5:V5"/>
    <mergeCell ref="N7:O7"/>
    <mergeCell ref="D7:E7"/>
    <mergeCell ref="F7:G7"/>
    <mergeCell ref="H7:I7"/>
    <mergeCell ref="J7:K7"/>
    <mergeCell ref="Q18:V18"/>
    <mergeCell ref="B6:K6"/>
    <mergeCell ref="L6:U6"/>
    <mergeCell ref="B7:C7"/>
    <mergeCell ref="R7:S7"/>
    <mergeCell ref="T7:U7"/>
    <mergeCell ref="L7:M7"/>
    <mergeCell ref="V6:V7"/>
    <mergeCell ref="A17:V17"/>
    <mergeCell ref="A6:A8"/>
    <mergeCell ref="A24:V24"/>
    <mergeCell ref="A19:V19"/>
    <mergeCell ref="P23:V23"/>
    <mergeCell ref="A22:E22"/>
    <mergeCell ref="A21:V21"/>
    <mergeCell ref="A20:V20"/>
    <mergeCell ref="A23:B23"/>
    <mergeCell ref="P22:V22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&amp;Cหน้า 1-&amp;P</oddFooter>
  </headerFooter>
  <ignoredErrors>
    <ignoredError sqref="V13 V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SheetLayoutView="100" zoomScalePageLayoutView="0" workbookViewId="0" topLeftCell="A115">
      <selection activeCell="M42" sqref="M42"/>
    </sheetView>
  </sheetViews>
  <sheetFormatPr defaultColWidth="9.140625" defaultRowHeight="21.75"/>
  <cols>
    <col min="1" max="1" width="6.140625" style="148" customWidth="1"/>
    <col min="2" max="2" width="27.00390625" style="148" customWidth="1"/>
    <col min="3" max="4" width="10.00390625" style="235" customWidth="1"/>
    <col min="5" max="5" width="5.7109375" style="148" customWidth="1"/>
    <col min="6" max="6" width="5.57421875" style="148" customWidth="1"/>
    <col min="7" max="7" width="6.28125" style="148" customWidth="1"/>
    <col min="8" max="8" width="6.8515625" style="148" customWidth="1"/>
    <col min="9" max="9" width="34.421875" style="148" customWidth="1"/>
    <col min="10" max="10" width="31.140625" style="148" customWidth="1"/>
    <col min="11" max="12" width="9.140625" style="148" customWidth="1"/>
    <col min="13" max="13" width="12.8515625" style="148" customWidth="1"/>
    <col min="14" max="16384" width="9.140625" style="148" customWidth="1"/>
  </cols>
  <sheetData>
    <row r="1" spans="1:13" ht="26.25">
      <c r="A1" s="452" t="s">
        <v>126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26.25">
      <c r="A2" s="124"/>
      <c r="B2" s="10"/>
      <c r="C2" s="124"/>
      <c r="D2" s="124"/>
      <c r="E2" s="10"/>
      <c r="F2" s="10"/>
      <c r="G2" s="10"/>
      <c r="H2" s="10"/>
      <c r="I2" s="10"/>
      <c r="J2" s="414" t="s">
        <v>393</v>
      </c>
      <c r="K2" s="414"/>
      <c r="L2" s="414"/>
      <c r="M2" s="414"/>
    </row>
    <row r="3" spans="1:13" ht="57.75" customHeight="1">
      <c r="A3" s="463" t="s">
        <v>194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5"/>
    </row>
    <row r="4" spans="1:13" ht="26.25">
      <c r="A4" s="468" t="s">
        <v>135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</row>
    <row r="5" spans="1:13" ht="26.25">
      <c r="A5" s="149" t="s">
        <v>214</v>
      </c>
      <c r="B5" s="150"/>
      <c r="C5" s="239"/>
      <c r="D5" s="239"/>
      <c r="E5" s="151"/>
      <c r="F5" s="151"/>
      <c r="G5" s="151"/>
      <c r="H5" s="151"/>
      <c r="I5" s="150"/>
      <c r="J5" s="466" t="s">
        <v>450</v>
      </c>
      <c r="K5" s="466"/>
      <c r="L5" s="466"/>
      <c r="M5" s="467"/>
    </row>
    <row r="6" spans="1:13" ht="25.5" customHeight="1">
      <c r="A6" s="440" t="s">
        <v>326</v>
      </c>
      <c r="B6" s="152" t="s">
        <v>211</v>
      </c>
      <c r="C6" s="462" t="s">
        <v>432</v>
      </c>
      <c r="D6" s="462" t="s">
        <v>116</v>
      </c>
      <c r="E6" s="454" t="s">
        <v>129</v>
      </c>
      <c r="F6" s="455"/>
      <c r="G6" s="455"/>
      <c r="H6" s="456"/>
      <c r="I6" s="152" t="s">
        <v>133</v>
      </c>
      <c r="J6" s="457" t="s">
        <v>134</v>
      </c>
      <c r="K6" s="459" t="s">
        <v>136</v>
      </c>
      <c r="L6" s="459"/>
      <c r="M6" s="460" t="s">
        <v>175</v>
      </c>
    </row>
    <row r="7" spans="1:13" ht="21.75" customHeight="1">
      <c r="A7" s="453"/>
      <c r="B7" s="154" t="s">
        <v>198</v>
      </c>
      <c r="C7" s="434"/>
      <c r="D7" s="434"/>
      <c r="E7" s="154" t="s">
        <v>130</v>
      </c>
      <c r="F7" s="155" t="s">
        <v>131</v>
      </c>
      <c r="G7" s="154" t="s">
        <v>132</v>
      </c>
      <c r="H7" s="155" t="s">
        <v>115</v>
      </c>
      <c r="I7" s="154"/>
      <c r="J7" s="458"/>
      <c r="K7" s="153" t="s">
        <v>137</v>
      </c>
      <c r="L7" s="156" t="s">
        <v>138</v>
      </c>
      <c r="M7" s="461"/>
    </row>
    <row r="8" spans="1:13" ht="65.25" customHeight="1">
      <c r="A8" s="169">
        <v>1</v>
      </c>
      <c r="B8" s="170" t="s">
        <v>336</v>
      </c>
      <c r="C8" s="237">
        <v>2547</v>
      </c>
      <c r="D8" s="238" t="s">
        <v>433</v>
      </c>
      <c r="E8" s="171">
        <v>1</v>
      </c>
      <c r="F8" s="171"/>
      <c r="G8" s="171"/>
      <c r="H8" s="171"/>
      <c r="I8" s="172" t="s">
        <v>340</v>
      </c>
      <c r="J8" s="172" t="s">
        <v>371</v>
      </c>
      <c r="K8" s="159">
        <v>1</v>
      </c>
      <c r="L8" s="159"/>
      <c r="M8" s="228" t="s">
        <v>451</v>
      </c>
    </row>
    <row r="9" spans="1:13" ht="79.5" customHeight="1">
      <c r="A9" s="173">
        <v>2</v>
      </c>
      <c r="B9" s="174" t="s">
        <v>343</v>
      </c>
      <c r="C9" s="244">
        <v>2547</v>
      </c>
      <c r="D9" s="240" t="s">
        <v>433</v>
      </c>
      <c r="E9" s="175">
        <v>1</v>
      </c>
      <c r="F9" s="175"/>
      <c r="G9" s="175"/>
      <c r="H9" s="175"/>
      <c r="I9" s="176" t="s">
        <v>341</v>
      </c>
      <c r="J9" s="177" t="s">
        <v>342</v>
      </c>
      <c r="K9" s="157">
        <v>1</v>
      </c>
      <c r="L9" s="157"/>
      <c r="M9" s="338" t="s">
        <v>452</v>
      </c>
    </row>
    <row r="10" spans="1:13" ht="78" customHeight="1">
      <c r="A10" s="178">
        <v>3</v>
      </c>
      <c r="B10" s="185" t="s">
        <v>386</v>
      </c>
      <c r="C10" s="244">
        <v>2547</v>
      </c>
      <c r="D10" s="240" t="s">
        <v>433</v>
      </c>
      <c r="E10" s="175"/>
      <c r="F10" s="175"/>
      <c r="G10" s="175"/>
      <c r="H10" s="175">
        <v>1</v>
      </c>
      <c r="I10" s="176" t="s">
        <v>384</v>
      </c>
      <c r="J10" s="176" t="s">
        <v>385</v>
      </c>
      <c r="K10" s="210">
        <v>1</v>
      </c>
      <c r="L10" s="210"/>
      <c r="M10" s="339" t="s">
        <v>453</v>
      </c>
    </row>
    <row r="11" spans="1:13" ht="21.75">
      <c r="A11" s="173"/>
      <c r="B11" s="474" t="s">
        <v>3</v>
      </c>
      <c r="C11" s="474"/>
      <c r="D11" s="475"/>
      <c r="E11" s="175">
        <f>SUM(E8:E10)</f>
        <v>2</v>
      </c>
      <c r="F11" s="175">
        <f>SUM(F8:F10)</f>
        <v>0</v>
      </c>
      <c r="G11" s="175">
        <f>SUM(G8:G10)</f>
        <v>0</v>
      </c>
      <c r="H11" s="175">
        <f>SUM(H8:H10)</f>
        <v>1</v>
      </c>
      <c r="I11" s="176"/>
      <c r="J11" s="186"/>
      <c r="K11" s="175">
        <f>SUM(K8:K10)</f>
        <v>3</v>
      </c>
      <c r="L11" s="175">
        <f>SUM(L8:L10)</f>
        <v>0</v>
      </c>
      <c r="M11" s="187"/>
    </row>
    <row r="12" spans="1:13" ht="45" customHeight="1">
      <c r="A12" s="181">
        <v>4</v>
      </c>
      <c r="B12" s="182" t="s">
        <v>413</v>
      </c>
      <c r="C12" s="241">
        <v>2546</v>
      </c>
      <c r="D12" s="241" t="s">
        <v>434</v>
      </c>
      <c r="E12" s="183">
        <v>1</v>
      </c>
      <c r="F12" s="183"/>
      <c r="G12" s="183"/>
      <c r="H12" s="183"/>
      <c r="I12" s="168" t="s">
        <v>440</v>
      </c>
      <c r="J12" s="168" t="s">
        <v>378</v>
      </c>
      <c r="K12" s="157">
        <v>1</v>
      </c>
      <c r="L12" s="157"/>
      <c r="M12" s="338" t="s">
        <v>454</v>
      </c>
    </row>
    <row r="13" spans="1:13" ht="43.5" customHeight="1">
      <c r="A13" s="178">
        <v>5</v>
      </c>
      <c r="B13" s="209" t="s">
        <v>484</v>
      </c>
      <c r="C13" s="241">
        <v>2546</v>
      </c>
      <c r="D13" s="241" t="s">
        <v>434</v>
      </c>
      <c r="E13" s="183">
        <v>1</v>
      </c>
      <c r="F13" s="183"/>
      <c r="G13" s="183"/>
      <c r="H13" s="183"/>
      <c r="I13" s="168" t="s">
        <v>440</v>
      </c>
      <c r="J13" s="168" t="s">
        <v>378</v>
      </c>
      <c r="K13" s="157">
        <v>1</v>
      </c>
      <c r="L13" s="157"/>
      <c r="M13" s="338" t="s">
        <v>454</v>
      </c>
    </row>
    <row r="14" spans="1:13" ht="26.25">
      <c r="A14" s="452" t="s">
        <v>126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</row>
    <row r="15" spans="1:13" ht="26.25">
      <c r="A15" s="124"/>
      <c r="B15" s="10"/>
      <c r="C15" s="124"/>
      <c r="D15" s="124"/>
      <c r="E15" s="10"/>
      <c r="F15" s="10"/>
      <c r="G15" s="10"/>
      <c r="H15" s="10"/>
      <c r="I15" s="10"/>
      <c r="J15" s="414" t="s">
        <v>394</v>
      </c>
      <c r="K15" s="414"/>
      <c r="L15" s="414"/>
      <c r="M15" s="414"/>
    </row>
    <row r="16" spans="1:13" ht="25.5" customHeight="1">
      <c r="A16" s="440" t="s">
        <v>326</v>
      </c>
      <c r="B16" s="152" t="s">
        <v>211</v>
      </c>
      <c r="C16" s="462" t="s">
        <v>432</v>
      </c>
      <c r="D16" s="462" t="s">
        <v>116</v>
      </c>
      <c r="E16" s="454" t="s">
        <v>129</v>
      </c>
      <c r="F16" s="455"/>
      <c r="G16" s="455"/>
      <c r="H16" s="456"/>
      <c r="I16" s="152" t="s">
        <v>133</v>
      </c>
      <c r="J16" s="457" t="s">
        <v>134</v>
      </c>
      <c r="K16" s="459" t="s">
        <v>136</v>
      </c>
      <c r="L16" s="459"/>
      <c r="M16" s="460" t="s">
        <v>175</v>
      </c>
    </row>
    <row r="17" spans="1:13" ht="21.75" customHeight="1">
      <c r="A17" s="453"/>
      <c r="B17" s="154" t="s">
        <v>198</v>
      </c>
      <c r="C17" s="434"/>
      <c r="D17" s="434"/>
      <c r="E17" s="154" t="s">
        <v>130</v>
      </c>
      <c r="F17" s="155" t="s">
        <v>131</v>
      </c>
      <c r="G17" s="154" t="s">
        <v>132</v>
      </c>
      <c r="H17" s="155" t="s">
        <v>115</v>
      </c>
      <c r="I17" s="154"/>
      <c r="J17" s="458"/>
      <c r="K17" s="153" t="s">
        <v>137</v>
      </c>
      <c r="L17" s="156" t="s">
        <v>138</v>
      </c>
      <c r="M17" s="461"/>
    </row>
    <row r="18" spans="1:13" ht="91.5" customHeight="1">
      <c r="A18" s="181">
        <v>6</v>
      </c>
      <c r="B18" s="182" t="s">
        <v>350</v>
      </c>
      <c r="C18" s="241">
        <v>2548</v>
      </c>
      <c r="D18" s="241" t="s">
        <v>434</v>
      </c>
      <c r="E18" s="183">
        <v>1</v>
      </c>
      <c r="F18" s="183"/>
      <c r="G18" s="183"/>
      <c r="H18" s="183"/>
      <c r="I18" s="172" t="s">
        <v>455</v>
      </c>
      <c r="J18" s="180" t="s">
        <v>348</v>
      </c>
      <c r="K18" s="159">
        <v>1</v>
      </c>
      <c r="L18" s="159"/>
      <c r="M18" s="228" t="s">
        <v>456</v>
      </c>
    </row>
    <row r="19" spans="1:13" ht="101.25" customHeight="1">
      <c r="A19" s="181">
        <v>7</v>
      </c>
      <c r="B19" s="182" t="s">
        <v>346</v>
      </c>
      <c r="C19" s="241">
        <v>2548</v>
      </c>
      <c r="D19" s="241" t="s">
        <v>434</v>
      </c>
      <c r="E19" s="183">
        <v>1</v>
      </c>
      <c r="F19" s="183"/>
      <c r="G19" s="183"/>
      <c r="H19" s="183"/>
      <c r="I19" s="182" t="s">
        <v>345</v>
      </c>
      <c r="J19" s="299" t="s">
        <v>342</v>
      </c>
      <c r="K19" s="157">
        <v>1</v>
      </c>
      <c r="L19" s="157"/>
      <c r="M19" s="338" t="s">
        <v>457</v>
      </c>
    </row>
    <row r="20" spans="1:13" ht="21.75">
      <c r="A20" s="173"/>
      <c r="B20" s="476" t="s">
        <v>3</v>
      </c>
      <c r="C20" s="476"/>
      <c r="D20" s="477"/>
      <c r="E20" s="179">
        <f>SUM(E12:E19)</f>
        <v>4</v>
      </c>
      <c r="F20" s="179">
        <f>SUM(F12:F19)</f>
        <v>0</v>
      </c>
      <c r="G20" s="179">
        <f>SUM(G12:G19)</f>
        <v>0</v>
      </c>
      <c r="H20" s="179">
        <f>SUM(H12:H19)</f>
        <v>0</v>
      </c>
      <c r="I20" s="209"/>
      <c r="J20" s="300"/>
      <c r="K20" s="179">
        <f>SUM(K12:K19)</f>
        <v>4</v>
      </c>
      <c r="L20" s="179">
        <f>SUM(L12:L19)</f>
        <v>0</v>
      </c>
      <c r="M20" s="187"/>
    </row>
    <row r="21" spans="1:13" ht="45.75" customHeight="1">
      <c r="A21" s="181">
        <v>8</v>
      </c>
      <c r="B21" s="182" t="s">
        <v>387</v>
      </c>
      <c r="C21" s="241">
        <v>2547</v>
      </c>
      <c r="D21" s="241" t="s">
        <v>435</v>
      </c>
      <c r="E21" s="183"/>
      <c r="F21" s="183"/>
      <c r="G21" s="183"/>
      <c r="H21" s="183">
        <v>1</v>
      </c>
      <c r="I21" s="182" t="s">
        <v>388</v>
      </c>
      <c r="J21" s="182" t="s">
        <v>389</v>
      </c>
      <c r="K21" s="157">
        <v>1</v>
      </c>
      <c r="L21" s="157"/>
      <c r="M21" s="338" t="s">
        <v>458</v>
      </c>
    </row>
    <row r="22" spans="1:13" ht="45" customHeight="1">
      <c r="A22" s="181">
        <v>9</v>
      </c>
      <c r="B22" s="182" t="s">
        <v>390</v>
      </c>
      <c r="C22" s="241">
        <v>2547</v>
      </c>
      <c r="D22" s="241" t="s">
        <v>435</v>
      </c>
      <c r="E22" s="183"/>
      <c r="F22" s="183"/>
      <c r="G22" s="183"/>
      <c r="H22" s="183">
        <v>1</v>
      </c>
      <c r="I22" s="182" t="s">
        <v>388</v>
      </c>
      <c r="J22" s="182" t="s">
        <v>389</v>
      </c>
      <c r="K22" s="157">
        <v>1</v>
      </c>
      <c r="L22" s="157"/>
      <c r="M22" s="338" t="s">
        <v>458</v>
      </c>
    </row>
    <row r="23" spans="1:13" ht="21">
      <c r="A23" s="173"/>
      <c r="B23" s="476" t="s">
        <v>3</v>
      </c>
      <c r="C23" s="476"/>
      <c r="D23" s="477"/>
      <c r="E23" s="179">
        <f>SUM(E21:E22)</f>
        <v>0</v>
      </c>
      <c r="F23" s="179">
        <f>SUM(F21:F22)</f>
        <v>0</v>
      </c>
      <c r="G23" s="179">
        <f>SUM(G21:G22)</f>
        <v>0</v>
      </c>
      <c r="H23" s="179">
        <f>SUM(H21:H22)</f>
        <v>2</v>
      </c>
      <c r="I23" s="176"/>
      <c r="J23" s="186"/>
      <c r="K23" s="179">
        <f>SUM(K21:K22)</f>
        <v>2</v>
      </c>
      <c r="L23" s="179">
        <f>SUM(L21:L22)</f>
        <v>0</v>
      </c>
      <c r="M23" s="187"/>
    </row>
    <row r="24" spans="1:13" ht="26.25">
      <c r="A24" s="452" t="s">
        <v>126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</row>
    <row r="25" spans="1:13" ht="26.25">
      <c r="A25" s="124"/>
      <c r="B25" s="10"/>
      <c r="C25" s="124"/>
      <c r="D25" s="124"/>
      <c r="E25" s="10"/>
      <c r="F25" s="10"/>
      <c r="G25" s="10"/>
      <c r="H25" s="10"/>
      <c r="I25" s="10"/>
      <c r="J25" s="414" t="s">
        <v>395</v>
      </c>
      <c r="K25" s="414"/>
      <c r="L25" s="414"/>
      <c r="M25" s="414"/>
    </row>
    <row r="26" spans="1:13" ht="25.5" customHeight="1">
      <c r="A26" s="440" t="s">
        <v>326</v>
      </c>
      <c r="B26" s="152" t="s">
        <v>211</v>
      </c>
      <c r="C26" s="236"/>
      <c r="D26" s="236"/>
      <c r="E26" s="454" t="s">
        <v>129</v>
      </c>
      <c r="F26" s="455"/>
      <c r="G26" s="455"/>
      <c r="H26" s="456"/>
      <c r="I26" s="152" t="s">
        <v>133</v>
      </c>
      <c r="J26" s="457" t="s">
        <v>134</v>
      </c>
      <c r="K26" s="459" t="s">
        <v>136</v>
      </c>
      <c r="L26" s="459"/>
      <c r="M26" s="460" t="s">
        <v>175</v>
      </c>
    </row>
    <row r="27" spans="1:13" ht="21.75" customHeight="1">
      <c r="A27" s="453"/>
      <c r="B27" s="154" t="s">
        <v>198</v>
      </c>
      <c r="C27" s="154"/>
      <c r="D27" s="154"/>
      <c r="E27" s="154" t="s">
        <v>130</v>
      </c>
      <c r="F27" s="155" t="s">
        <v>131</v>
      </c>
      <c r="G27" s="154" t="s">
        <v>132</v>
      </c>
      <c r="H27" s="155" t="s">
        <v>115</v>
      </c>
      <c r="I27" s="154"/>
      <c r="J27" s="458"/>
      <c r="K27" s="153" t="s">
        <v>137</v>
      </c>
      <c r="L27" s="156" t="s">
        <v>138</v>
      </c>
      <c r="M27" s="461"/>
    </row>
    <row r="28" spans="1:13" ht="100.5" customHeight="1">
      <c r="A28" s="181">
        <v>10</v>
      </c>
      <c r="B28" s="182" t="s">
        <v>459</v>
      </c>
      <c r="C28" s="241">
        <v>2547</v>
      </c>
      <c r="D28" s="241" t="s">
        <v>436</v>
      </c>
      <c r="E28" s="183">
        <v>1</v>
      </c>
      <c r="F28" s="183"/>
      <c r="G28" s="183"/>
      <c r="H28" s="183"/>
      <c r="I28" s="182" t="s">
        <v>461</v>
      </c>
      <c r="J28" s="299" t="s">
        <v>342</v>
      </c>
      <c r="K28" s="157">
        <v>1</v>
      </c>
      <c r="L28" s="157"/>
      <c r="M28" s="338" t="s">
        <v>452</v>
      </c>
    </row>
    <row r="29" spans="1:13" ht="99.75" customHeight="1">
      <c r="A29" s="181">
        <v>11</v>
      </c>
      <c r="B29" s="182" t="s">
        <v>344</v>
      </c>
      <c r="C29" s="241">
        <v>2548</v>
      </c>
      <c r="D29" s="241" t="s">
        <v>436</v>
      </c>
      <c r="E29" s="183">
        <v>1</v>
      </c>
      <c r="F29" s="183"/>
      <c r="G29" s="183"/>
      <c r="H29" s="183"/>
      <c r="I29" s="182" t="s">
        <v>460</v>
      </c>
      <c r="J29" s="299" t="s">
        <v>342</v>
      </c>
      <c r="K29" s="157">
        <v>1</v>
      </c>
      <c r="L29" s="157"/>
      <c r="M29" s="338" t="s">
        <v>457</v>
      </c>
    </row>
    <row r="30" spans="1:13" ht="21">
      <c r="A30" s="173"/>
      <c r="B30" s="476" t="s">
        <v>3</v>
      </c>
      <c r="C30" s="476"/>
      <c r="D30" s="477"/>
      <c r="E30" s="179">
        <f>SUM(E28:E29)</f>
        <v>2</v>
      </c>
      <c r="F30" s="179">
        <f>SUM(F28:F29)</f>
        <v>0</v>
      </c>
      <c r="G30" s="179">
        <f>SUM(G28:G29)</f>
        <v>0</v>
      </c>
      <c r="H30" s="179">
        <f>SUM(H28:H29)</f>
        <v>0</v>
      </c>
      <c r="I30" s="179"/>
      <c r="J30" s="179"/>
      <c r="K30" s="179">
        <f>SUM(K28:K29)</f>
        <v>2</v>
      </c>
      <c r="L30" s="179">
        <f>SUM(L28:L29)</f>
        <v>0</v>
      </c>
      <c r="M30" s="187"/>
    </row>
    <row r="31" spans="1:13" ht="127.5" customHeight="1">
      <c r="A31" s="181">
        <v>12</v>
      </c>
      <c r="B31" s="182" t="s">
        <v>382</v>
      </c>
      <c r="C31" s="241">
        <v>2547</v>
      </c>
      <c r="D31" s="241" t="s">
        <v>437</v>
      </c>
      <c r="E31" s="183"/>
      <c r="F31" s="183">
        <v>1</v>
      </c>
      <c r="G31" s="183"/>
      <c r="H31" s="183"/>
      <c r="I31" s="182" t="s">
        <v>383</v>
      </c>
      <c r="J31" s="182" t="s">
        <v>391</v>
      </c>
      <c r="K31" s="157">
        <v>1</v>
      </c>
      <c r="L31" s="157"/>
      <c r="M31" s="158" t="s">
        <v>392</v>
      </c>
    </row>
    <row r="32" spans="1:13" ht="21">
      <c r="A32" s="173"/>
      <c r="B32" s="474" t="s">
        <v>3</v>
      </c>
      <c r="C32" s="474"/>
      <c r="D32" s="475"/>
      <c r="E32" s="175">
        <f>SUM(E31:E31)</f>
        <v>0</v>
      </c>
      <c r="F32" s="175">
        <f>SUM(F31:F31)</f>
        <v>1</v>
      </c>
      <c r="G32" s="175">
        <f>SUM(G31:G31)</f>
        <v>0</v>
      </c>
      <c r="H32" s="175">
        <f>SUM(H31:H31)</f>
        <v>0</v>
      </c>
      <c r="I32" s="176"/>
      <c r="J32" s="186"/>
      <c r="K32" s="175">
        <f>SUM(K31:K31)</f>
        <v>1</v>
      </c>
      <c r="L32" s="175">
        <f>SUM(L31:L31)</f>
        <v>0</v>
      </c>
      <c r="M32" s="187"/>
    </row>
    <row r="33" spans="1:13" ht="26.25">
      <c r="A33" s="452" t="s">
        <v>126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</row>
    <row r="34" spans="1:13" ht="26.25">
      <c r="A34" s="124"/>
      <c r="B34" s="10"/>
      <c r="C34" s="124"/>
      <c r="D34" s="124"/>
      <c r="E34" s="10"/>
      <c r="F34" s="10"/>
      <c r="G34" s="10"/>
      <c r="H34" s="10"/>
      <c r="I34" s="10"/>
      <c r="J34" s="414" t="s">
        <v>396</v>
      </c>
      <c r="K34" s="414"/>
      <c r="L34" s="414"/>
      <c r="M34" s="414"/>
    </row>
    <row r="35" spans="1:13" ht="21">
      <c r="A35" s="440" t="s">
        <v>326</v>
      </c>
      <c r="B35" s="152" t="s">
        <v>211</v>
      </c>
      <c r="C35" s="462" t="s">
        <v>432</v>
      </c>
      <c r="D35" s="462" t="s">
        <v>116</v>
      </c>
      <c r="E35" s="454" t="s">
        <v>129</v>
      </c>
      <c r="F35" s="455"/>
      <c r="G35" s="455"/>
      <c r="H35" s="456"/>
      <c r="I35" s="152" t="s">
        <v>133</v>
      </c>
      <c r="J35" s="457" t="s">
        <v>134</v>
      </c>
      <c r="K35" s="459" t="s">
        <v>136</v>
      </c>
      <c r="L35" s="459"/>
      <c r="M35" s="460" t="s">
        <v>175</v>
      </c>
    </row>
    <row r="36" spans="1:13" ht="21">
      <c r="A36" s="453"/>
      <c r="B36" s="154" t="s">
        <v>198</v>
      </c>
      <c r="C36" s="434"/>
      <c r="D36" s="434"/>
      <c r="E36" s="154" t="s">
        <v>130</v>
      </c>
      <c r="F36" s="155" t="s">
        <v>131</v>
      </c>
      <c r="G36" s="154" t="s">
        <v>132</v>
      </c>
      <c r="H36" s="155" t="s">
        <v>115</v>
      </c>
      <c r="I36" s="154"/>
      <c r="J36" s="458"/>
      <c r="K36" s="153" t="s">
        <v>137</v>
      </c>
      <c r="L36" s="156" t="s">
        <v>138</v>
      </c>
      <c r="M36" s="461"/>
    </row>
    <row r="37" spans="1:13" ht="108.75" customHeight="1">
      <c r="A37" s="184">
        <v>13</v>
      </c>
      <c r="B37" s="172" t="s">
        <v>347</v>
      </c>
      <c r="C37" s="242">
        <v>2546</v>
      </c>
      <c r="D37" s="242" t="s">
        <v>438</v>
      </c>
      <c r="E37" s="171">
        <v>1</v>
      </c>
      <c r="F37" s="171"/>
      <c r="G37" s="171"/>
      <c r="H37" s="171"/>
      <c r="I37" s="172" t="s">
        <v>462</v>
      </c>
      <c r="J37" s="180" t="s">
        <v>348</v>
      </c>
      <c r="K37" s="159">
        <v>1</v>
      </c>
      <c r="L37" s="159"/>
      <c r="M37" s="228" t="s">
        <v>463</v>
      </c>
    </row>
    <row r="38" spans="1:13" ht="44.25" customHeight="1">
      <c r="A38" s="184">
        <v>14</v>
      </c>
      <c r="B38" s="172" t="s">
        <v>372</v>
      </c>
      <c r="C38" s="242">
        <v>2546</v>
      </c>
      <c r="D38" s="242" t="s">
        <v>438</v>
      </c>
      <c r="E38" s="171">
        <v>1</v>
      </c>
      <c r="F38" s="171"/>
      <c r="G38" s="171"/>
      <c r="H38" s="171"/>
      <c r="I38" s="172" t="s">
        <v>468</v>
      </c>
      <c r="J38" s="172" t="s">
        <v>466</v>
      </c>
      <c r="K38" s="159">
        <v>1</v>
      </c>
      <c r="L38" s="159"/>
      <c r="M38" s="228" t="s">
        <v>464</v>
      </c>
    </row>
    <row r="39" spans="1:13" ht="44.25" customHeight="1">
      <c r="A39" s="178">
        <v>15</v>
      </c>
      <c r="B39" s="174" t="s">
        <v>332</v>
      </c>
      <c r="C39" s="242">
        <v>2546</v>
      </c>
      <c r="D39" s="242" t="s">
        <v>438</v>
      </c>
      <c r="E39" s="175">
        <v>1</v>
      </c>
      <c r="F39" s="175"/>
      <c r="G39" s="175"/>
      <c r="H39" s="175"/>
      <c r="I39" s="174" t="s">
        <v>361</v>
      </c>
      <c r="J39" s="172" t="s">
        <v>466</v>
      </c>
      <c r="K39" s="159">
        <v>1</v>
      </c>
      <c r="L39" s="159"/>
      <c r="M39" s="228" t="s">
        <v>464</v>
      </c>
    </row>
    <row r="40" spans="1:13" ht="44.25" customHeight="1">
      <c r="A40" s="178">
        <v>16</v>
      </c>
      <c r="B40" s="174" t="s">
        <v>335</v>
      </c>
      <c r="C40" s="240">
        <v>2546</v>
      </c>
      <c r="D40" s="240" t="s">
        <v>438</v>
      </c>
      <c r="E40" s="175">
        <v>1</v>
      </c>
      <c r="F40" s="175"/>
      <c r="G40" s="175"/>
      <c r="H40" s="175"/>
      <c r="I40" s="174" t="s">
        <v>361</v>
      </c>
      <c r="J40" s="172" t="s">
        <v>466</v>
      </c>
      <c r="K40" s="159">
        <v>1</v>
      </c>
      <c r="L40" s="159"/>
      <c r="M40" s="228" t="s">
        <v>464</v>
      </c>
    </row>
    <row r="41" spans="1:13" ht="64.5" customHeight="1">
      <c r="A41" s="178">
        <v>17</v>
      </c>
      <c r="B41" s="174" t="s">
        <v>325</v>
      </c>
      <c r="C41" s="240">
        <v>2546</v>
      </c>
      <c r="D41" s="240" t="s">
        <v>438</v>
      </c>
      <c r="E41" s="175">
        <v>1</v>
      </c>
      <c r="F41" s="175"/>
      <c r="G41" s="175"/>
      <c r="H41" s="175"/>
      <c r="I41" s="174" t="s">
        <v>469</v>
      </c>
      <c r="J41" s="172" t="s">
        <v>466</v>
      </c>
      <c r="K41" s="159">
        <v>1</v>
      </c>
      <c r="L41" s="159"/>
      <c r="M41" s="228" t="s">
        <v>464</v>
      </c>
    </row>
    <row r="42" spans="1:13" ht="64.5" customHeight="1">
      <c r="A42" s="178">
        <v>18</v>
      </c>
      <c r="B42" s="174" t="s">
        <v>330</v>
      </c>
      <c r="C42" s="240">
        <v>2546</v>
      </c>
      <c r="D42" s="240" t="s">
        <v>438</v>
      </c>
      <c r="E42" s="175">
        <v>1</v>
      </c>
      <c r="F42" s="175"/>
      <c r="G42" s="175"/>
      <c r="H42" s="175"/>
      <c r="I42" s="174" t="s">
        <v>470</v>
      </c>
      <c r="J42" s="172" t="s">
        <v>466</v>
      </c>
      <c r="K42" s="159">
        <v>1</v>
      </c>
      <c r="L42" s="159"/>
      <c r="M42" s="228" t="s">
        <v>464</v>
      </c>
    </row>
    <row r="43" spans="1:13" ht="64.5" customHeight="1">
      <c r="A43" s="178">
        <v>19</v>
      </c>
      <c r="B43" s="174" t="s">
        <v>331</v>
      </c>
      <c r="C43" s="240">
        <v>2546</v>
      </c>
      <c r="D43" s="240" t="s">
        <v>438</v>
      </c>
      <c r="E43" s="175">
        <v>1</v>
      </c>
      <c r="F43" s="175"/>
      <c r="G43" s="175"/>
      <c r="H43" s="175"/>
      <c r="I43" s="174" t="s">
        <v>470</v>
      </c>
      <c r="J43" s="172" t="s">
        <v>466</v>
      </c>
      <c r="K43" s="159">
        <v>1</v>
      </c>
      <c r="L43" s="159"/>
      <c r="M43" s="228" t="s">
        <v>464</v>
      </c>
    </row>
    <row r="44" spans="1:13" ht="26.25">
      <c r="A44" s="452" t="s">
        <v>126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</row>
    <row r="45" spans="1:13" ht="26.25">
      <c r="A45" s="124"/>
      <c r="B45" s="10"/>
      <c r="C45" s="124"/>
      <c r="D45" s="124"/>
      <c r="E45" s="10"/>
      <c r="F45" s="10"/>
      <c r="G45" s="10"/>
      <c r="H45" s="10"/>
      <c r="I45" s="10"/>
      <c r="J45" s="414" t="s">
        <v>397</v>
      </c>
      <c r="K45" s="414"/>
      <c r="L45" s="414"/>
      <c r="M45" s="414"/>
    </row>
    <row r="46" spans="1:13" ht="21">
      <c r="A46" s="440" t="s">
        <v>326</v>
      </c>
      <c r="B46" s="152" t="s">
        <v>211</v>
      </c>
      <c r="C46" s="462" t="s">
        <v>432</v>
      </c>
      <c r="D46" s="462" t="s">
        <v>116</v>
      </c>
      <c r="E46" s="454" t="s">
        <v>129</v>
      </c>
      <c r="F46" s="455"/>
      <c r="G46" s="455"/>
      <c r="H46" s="456"/>
      <c r="I46" s="152" t="s">
        <v>133</v>
      </c>
      <c r="J46" s="457" t="s">
        <v>134</v>
      </c>
      <c r="K46" s="459" t="s">
        <v>136</v>
      </c>
      <c r="L46" s="459"/>
      <c r="M46" s="460" t="s">
        <v>175</v>
      </c>
    </row>
    <row r="47" spans="1:13" ht="21">
      <c r="A47" s="453"/>
      <c r="B47" s="154" t="s">
        <v>198</v>
      </c>
      <c r="C47" s="434"/>
      <c r="D47" s="434"/>
      <c r="E47" s="154" t="s">
        <v>130</v>
      </c>
      <c r="F47" s="155" t="s">
        <v>131</v>
      </c>
      <c r="G47" s="154" t="s">
        <v>132</v>
      </c>
      <c r="H47" s="155" t="s">
        <v>115</v>
      </c>
      <c r="I47" s="154"/>
      <c r="J47" s="458"/>
      <c r="K47" s="153" t="s">
        <v>137</v>
      </c>
      <c r="L47" s="156" t="s">
        <v>138</v>
      </c>
      <c r="M47" s="461"/>
    </row>
    <row r="48" spans="1:13" ht="42">
      <c r="A48" s="178">
        <v>20</v>
      </c>
      <c r="B48" s="174" t="s">
        <v>373</v>
      </c>
      <c r="C48" s="240">
        <v>2546</v>
      </c>
      <c r="D48" s="240" t="s">
        <v>438</v>
      </c>
      <c r="E48" s="175">
        <v>1</v>
      </c>
      <c r="F48" s="175"/>
      <c r="G48" s="175"/>
      <c r="H48" s="175"/>
      <c r="I48" s="174" t="s">
        <v>374</v>
      </c>
      <c r="J48" s="174" t="s">
        <v>375</v>
      </c>
      <c r="K48" s="161">
        <v>1</v>
      </c>
      <c r="L48" s="161"/>
      <c r="M48" s="340" t="s">
        <v>465</v>
      </c>
    </row>
    <row r="49" spans="1:13" ht="63">
      <c r="A49" s="184">
        <v>21</v>
      </c>
      <c r="B49" s="172" t="s">
        <v>325</v>
      </c>
      <c r="C49" s="242">
        <v>2547</v>
      </c>
      <c r="D49" s="242" t="s">
        <v>438</v>
      </c>
      <c r="E49" s="171">
        <v>1</v>
      </c>
      <c r="F49" s="171"/>
      <c r="G49" s="171"/>
      <c r="H49" s="171"/>
      <c r="I49" s="172" t="s">
        <v>338</v>
      </c>
      <c r="J49" s="172" t="s">
        <v>337</v>
      </c>
      <c r="K49" s="159">
        <v>1</v>
      </c>
      <c r="L49" s="159"/>
      <c r="M49" s="163" t="s">
        <v>339</v>
      </c>
    </row>
    <row r="50" spans="1:13" ht="63">
      <c r="A50" s="184">
        <v>22</v>
      </c>
      <c r="B50" s="172" t="s">
        <v>325</v>
      </c>
      <c r="C50" s="242">
        <v>2547</v>
      </c>
      <c r="D50" s="242" t="s">
        <v>438</v>
      </c>
      <c r="E50" s="171">
        <v>1</v>
      </c>
      <c r="F50" s="171"/>
      <c r="G50" s="171"/>
      <c r="H50" s="171"/>
      <c r="I50" s="172" t="s">
        <v>365</v>
      </c>
      <c r="J50" s="172" t="s">
        <v>471</v>
      </c>
      <c r="K50" s="159">
        <v>1</v>
      </c>
      <c r="L50" s="159"/>
      <c r="M50" s="341" t="s">
        <v>467</v>
      </c>
    </row>
    <row r="51" spans="1:13" ht="63">
      <c r="A51" s="184">
        <v>23</v>
      </c>
      <c r="B51" s="172" t="s">
        <v>327</v>
      </c>
      <c r="C51" s="242">
        <v>2547</v>
      </c>
      <c r="D51" s="242" t="s">
        <v>438</v>
      </c>
      <c r="E51" s="171">
        <v>1</v>
      </c>
      <c r="F51" s="171"/>
      <c r="G51" s="171"/>
      <c r="H51" s="171"/>
      <c r="I51" s="172" t="s">
        <v>338</v>
      </c>
      <c r="J51" s="172" t="s">
        <v>337</v>
      </c>
      <c r="K51" s="159">
        <v>1</v>
      </c>
      <c r="L51" s="159"/>
      <c r="M51" s="163" t="s">
        <v>339</v>
      </c>
    </row>
    <row r="52" spans="1:13" ht="63">
      <c r="A52" s="184">
        <v>24</v>
      </c>
      <c r="B52" s="172" t="s">
        <v>327</v>
      </c>
      <c r="C52" s="242">
        <v>2547</v>
      </c>
      <c r="D52" s="242" t="s">
        <v>438</v>
      </c>
      <c r="E52" s="171">
        <v>1</v>
      </c>
      <c r="F52" s="171"/>
      <c r="G52" s="171"/>
      <c r="H52" s="171"/>
      <c r="I52" s="172" t="s">
        <v>360</v>
      </c>
      <c r="J52" s="172" t="s">
        <v>471</v>
      </c>
      <c r="K52" s="159">
        <v>1</v>
      </c>
      <c r="L52" s="159"/>
      <c r="M52" s="341" t="s">
        <v>467</v>
      </c>
    </row>
    <row r="53" spans="1:13" ht="63">
      <c r="A53" s="184">
        <v>25</v>
      </c>
      <c r="B53" s="172" t="s">
        <v>328</v>
      </c>
      <c r="C53" s="242">
        <v>2547</v>
      </c>
      <c r="D53" s="242" t="s">
        <v>438</v>
      </c>
      <c r="E53" s="171">
        <v>1</v>
      </c>
      <c r="F53" s="171"/>
      <c r="G53" s="171"/>
      <c r="H53" s="171"/>
      <c r="I53" s="172" t="s">
        <v>338</v>
      </c>
      <c r="J53" s="172" t="s">
        <v>337</v>
      </c>
      <c r="K53" s="159">
        <v>1</v>
      </c>
      <c r="L53" s="159"/>
      <c r="M53" s="341" t="s">
        <v>472</v>
      </c>
    </row>
    <row r="54" spans="1:13" ht="63">
      <c r="A54" s="184">
        <v>26</v>
      </c>
      <c r="B54" s="172" t="s">
        <v>328</v>
      </c>
      <c r="C54" s="242">
        <v>2547</v>
      </c>
      <c r="D54" s="242" t="s">
        <v>438</v>
      </c>
      <c r="E54" s="171">
        <v>1</v>
      </c>
      <c r="F54" s="171"/>
      <c r="G54" s="171"/>
      <c r="H54" s="171"/>
      <c r="I54" s="172" t="s">
        <v>360</v>
      </c>
      <c r="J54" s="172" t="s">
        <v>471</v>
      </c>
      <c r="K54" s="159">
        <v>1</v>
      </c>
      <c r="L54" s="159"/>
      <c r="M54" s="341" t="s">
        <v>467</v>
      </c>
    </row>
    <row r="55" spans="1:13" ht="26.25">
      <c r="A55" s="452" t="s">
        <v>126</v>
      </c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</row>
    <row r="56" spans="1:13" ht="26.25">
      <c r="A56" s="124"/>
      <c r="B56" s="10"/>
      <c r="C56" s="124"/>
      <c r="D56" s="124"/>
      <c r="E56" s="10"/>
      <c r="F56" s="10"/>
      <c r="G56" s="10"/>
      <c r="H56" s="10"/>
      <c r="I56" s="10"/>
      <c r="J56" s="414" t="s">
        <v>398</v>
      </c>
      <c r="K56" s="414"/>
      <c r="L56" s="414"/>
      <c r="M56" s="414"/>
    </row>
    <row r="57" spans="1:13" ht="21">
      <c r="A57" s="440" t="s">
        <v>326</v>
      </c>
      <c r="B57" s="152" t="s">
        <v>211</v>
      </c>
      <c r="C57" s="462" t="s">
        <v>432</v>
      </c>
      <c r="D57" s="462" t="s">
        <v>116</v>
      </c>
      <c r="E57" s="454" t="s">
        <v>129</v>
      </c>
      <c r="F57" s="455"/>
      <c r="G57" s="455"/>
      <c r="H57" s="456"/>
      <c r="I57" s="152" t="s">
        <v>133</v>
      </c>
      <c r="J57" s="457" t="s">
        <v>134</v>
      </c>
      <c r="K57" s="459" t="s">
        <v>136</v>
      </c>
      <c r="L57" s="459"/>
      <c r="M57" s="460" t="s">
        <v>175</v>
      </c>
    </row>
    <row r="58" spans="1:13" ht="21">
      <c r="A58" s="453"/>
      <c r="B58" s="154" t="s">
        <v>198</v>
      </c>
      <c r="C58" s="434"/>
      <c r="D58" s="434"/>
      <c r="E58" s="154" t="s">
        <v>130</v>
      </c>
      <c r="F58" s="155" t="s">
        <v>131</v>
      </c>
      <c r="G58" s="154" t="s">
        <v>132</v>
      </c>
      <c r="H58" s="155" t="s">
        <v>115</v>
      </c>
      <c r="I58" s="154"/>
      <c r="J58" s="458"/>
      <c r="K58" s="153" t="s">
        <v>137</v>
      </c>
      <c r="L58" s="156" t="s">
        <v>138</v>
      </c>
      <c r="M58" s="461"/>
    </row>
    <row r="59" spans="1:13" ht="63">
      <c r="A59" s="184">
        <v>27</v>
      </c>
      <c r="B59" s="172" t="s">
        <v>329</v>
      </c>
      <c r="C59" s="242">
        <v>2547</v>
      </c>
      <c r="D59" s="242" t="s">
        <v>438</v>
      </c>
      <c r="E59" s="171">
        <v>1</v>
      </c>
      <c r="F59" s="171"/>
      <c r="G59" s="171"/>
      <c r="H59" s="171"/>
      <c r="I59" s="172" t="s">
        <v>338</v>
      </c>
      <c r="J59" s="172" t="s">
        <v>337</v>
      </c>
      <c r="K59" s="159">
        <v>1</v>
      </c>
      <c r="L59" s="159"/>
      <c r="M59" s="341" t="s">
        <v>472</v>
      </c>
    </row>
    <row r="60" spans="1:13" ht="96.75" customHeight="1">
      <c r="A60" s="184">
        <v>28</v>
      </c>
      <c r="B60" s="172" t="s">
        <v>329</v>
      </c>
      <c r="C60" s="242">
        <v>2547</v>
      </c>
      <c r="D60" s="242" t="s">
        <v>438</v>
      </c>
      <c r="E60" s="171">
        <v>1</v>
      </c>
      <c r="F60" s="171"/>
      <c r="G60" s="171"/>
      <c r="H60" s="171"/>
      <c r="I60" s="182" t="s">
        <v>341</v>
      </c>
      <c r="J60" s="299" t="s">
        <v>342</v>
      </c>
      <c r="K60" s="157">
        <v>1</v>
      </c>
      <c r="L60" s="157"/>
      <c r="M60" s="338" t="s">
        <v>452</v>
      </c>
    </row>
    <row r="61" spans="1:13" ht="63">
      <c r="A61" s="184">
        <v>29</v>
      </c>
      <c r="B61" s="172" t="s">
        <v>329</v>
      </c>
      <c r="C61" s="242">
        <v>2547</v>
      </c>
      <c r="D61" s="242" t="s">
        <v>438</v>
      </c>
      <c r="E61" s="171">
        <v>1</v>
      </c>
      <c r="F61" s="171"/>
      <c r="G61" s="171"/>
      <c r="H61" s="171"/>
      <c r="I61" s="172" t="s">
        <v>366</v>
      </c>
      <c r="J61" s="172" t="s">
        <v>471</v>
      </c>
      <c r="K61" s="159">
        <v>1</v>
      </c>
      <c r="L61" s="159"/>
      <c r="M61" s="341" t="s">
        <v>467</v>
      </c>
    </row>
    <row r="62" spans="1:13" ht="63">
      <c r="A62" s="184">
        <v>30</v>
      </c>
      <c r="B62" s="172" t="s">
        <v>330</v>
      </c>
      <c r="C62" s="242">
        <v>2547</v>
      </c>
      <c r="D62" s="242" t="s">
        <v>438</v>
      </c>
      <c r="E62" s="171">
        <v>1</v>
      </c>
      <c r="F62" s="171"/>
      <c r="G62" s="171"/>
      <c r="H62" s="171"/>
      <c r="I62" s="172" t="s">
        <v>338</v>
      </c>
      <c r="J62" s="172" t="s">
        <v>337</v>
      </c>
      <c r="K62" s="159">
        <v>1</v>
      </c>
      <c r="L62" s="159"/>
      <c r="M62" s="341" t="s">
        <v>472</v>
      </c>
    </row>
    <row r="63" spans="1:13" ht="65.25" customHeight="1">
      <c r="A63" s="184">
        <v>31</v>
      </c>
      <c r="B63" s="172" t="s">
        <v>330</v>
      </c>
      <c r="C63" s="242">
        <v>2547</v>
      </c>
      <c r="D63" s="242" t="s">
        <v>438</v>
      </c>
      <c r="E63" s="171">
        <v>1</v>
      </c>
      <c r="F63" s="171"/>
      <c r="G63" s="171"/>
      <c r="H63" s="171"/>
      <c r="I63" s="172" t="s">
        <v>367</v>
      </c>
      <c r="J63" s="172" t="s">
        <v>471</v>
      </c>
      <c r="K63" s="159">
        <v>1</v>
      </c>
      <c r="L63" s="159"/>
      <c r="M63" s="341" t="s">
        <v>467</v>
      </c>
    </row>
    <row r="64" spans="1:13" ht="64.5" customHeight="1">
      <c r="A64" s="184">
        <v>32</v>
      </c>
      <c r="B64" s="172" t="s">
        <v>331</v>
      </c>
      <c r="C64" s="242">
        <v>2547</v>
      </c>
      <c r="D64" s="242" t="s">
        <v>438</v>
      </c>
      <c r="E64" s="171">
        <v>1</v>
      </c>
      <c r="F64" s="171"/>
      <c r="G64" s="171"/>
      <c r="H64" s="171"/>
      <c r="I64" s="172" t="s">
        <v>338</v>
      </c>
      <c r="J64" s="172" t="s">
        <v>337</v>
      </c>
      <c r="K64" s="159">
        <v>1</v>
      </c>
      <c r="L64" s="159"/>
      <c r="M64" s="341" t="s">
        <v>472</v>
      </c>
    </row>
    <row r="65" spans="1:13" ht="26.25">
      <c r="A65" s="452" t="s">
        <v>126</v>
      </c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</row>
    <row r="66" spans="1:13" ht="26.25">
      <c r="A66" s="124"/>
      <c r="B66" s="10"/>
      <c r="C66" s="124"/>
      <c r="D66" s="124"/>
      <c r="E66" s="10"/>
      <c r="F66" s="10"/>
      <c r="G66" s="10"/>
      <c r="H66" s="10"/>
      <c r="I66" s="10"/>
      <c r="J66" s="414" t="s">
        <v>399</v>
      </c>
      <c r="K66" s="414"/>
      <c r="L66" s="414"/>
      <c r="M66" s="414"/>
    </row>
    <row r="67" spans="1:13" ht="21">
      <c r="A67" s="440" t="s">
        <v>326</v>
      </c>
      <c r="B67" s="152" t="s">
        <v>211</v>
      </c>
      <c r="C67" s="462" t="s">
        <v>432</v>
      </c>
      <c r="D67" s="462" t="s">
        <v>116</v>
      </c>
      <c r="E67" s="454" t="s">
        <v>129</v>
      </c>
      <c r="F67" s="455"/>
      <c r="G67" s="455"/>
      <c r="H67" s="456"/>
      <c r="I67" s="152" t="s">
        <v>133</v>
      </c>
      <c r="J67" s="457" t="s">
        <v>134</v>
      </c>
      <c r="K67" s="459" t="s">
        <v>136</v>
      </c>
      <c r="L67" s="459"/>
      <c r="M67" s="460" t="s">
        <v>175</v>
      </c>
    </row>
    <row r="68" spans="1:13" ht="21">
      <c r="A68" s="453"/>
      <c r="B68" s="154" t="s">
        <v>198</v>
      </c>
      <c r="C68" s="434"/>
      <c r="D68" s="434"/>
      <c r="E68" s="154" t="s">
        <v>130</v>
      </c>
      <c r="F68" s="155" t="s">
        <v>131</v>
      </c>
      <c r="G68" s="154" t="s">
        <v>132</v>
      </c>
      <c r="H68" s="155" t="s">
        <v>115</v>
      </c>
      <c r="I68" s="154"/>
      <c r="J68" s="458"/>
      <c r="K68" s="153" t="s">
        <v>137</v>
      </c>
      <c r="L68" s="156" t="s">
        <v>138</v>
      </c>
      <c r="M68" s="461"/>
    </row>
    <row r="69" spans="1:13" ht="63">
      <c r="A69" s="184">
        <v>33</v>
      </c>
      <c r="B69" s="172" t="s">
        <v>331</v>
      </c>
      <c r="C69" s="242">
        <v>2547</v>
      </c>
      <c r="D69" s="242" t="s">
        <v>438</v>
      </c>
      <c r="E69" s="171">
        <v>1</v>
      </c>
      <c r="F69" s="171"/>
      <c r="G69" s="171"/>
      <c r="H69" s="171"/>
      <c r="I69" s="172" t="s">
        <v>367</v>
      </c>
      <c r="J69" s="172" t="s">
        <v>471</v>
      </c>
      <c r="K69" s="159">
        <v>1</v>
      </c>
      <c r="L69" s="159"/>
      <c r="M69" s="164">
        <v>17575</v>
      </c>
    </row>
    <row r="70" spans="1:13" ht="63">
      <c r="A70" s="184">
        <v>34</v>
      </c>
      <c r="B70" s="172" t="s">
        <v>332</v>
      </c>
      <c r="C70" s="242">
        <v>2547</v>
      </c>
      <c r="D70" s="242" t="s">
        <v>438</v>
      </c>
      <c r="E70" s="171">
        <v>1</v>
      </c>
      <c r="F70" s="171"/>
      <c r="G70" s="171"/>
      <c r="H70" s="171"/>
      <c r="I70" s="172" t="s">
        <v>338</v>
      </c>
      <c r="J70" s="172" t="s">
        <v>337</v>
      </c>
      <c r="K70" s="159">
        <v>1</v>
      </c>
      <c r="L70" s="159"/>
      <c r="M70" s="164">
        <v>17572</v>
      </c>
    </row>
    <row r="71" spans="1:13" ht="63">
      <c r="A71" s="184">
        <v>35</v>
      </c>
      <c r="B71" s="172" t="s">
        <v>332</v>
      </c>
      <c r="C71" s="242">
        <v>2547</v>
      </c>
      <c r="D71" s="242" t="s">
        <v>438</v>
      </c>
      <c r="E71" s="171">
        <v>1</v>
      </c>
      <c r="F71" s="171"/>
      <c r="G71" s="171"/>
      <c r="H71" s="171"/>
      <c r="I71" s="172" t="s">
        <v>367</v>
      </c>
      <c r="J71" s="172" t="s">
        <v>471</v>
      </c>
      <c r="K71" s="159">
        <v>1</v>
      </c>
      <c r="L71" s="159"/>
      <c r="M71" s="164">
        <v>17575</v>
      </c>
    </row>
    <row r="72" spans="1:13" ht="63">
      <c r="A72" s="184">
        <v>36</v>
      </c>
      <c r="B72" s="172" t="s">
        <v>333</v>
      </c>
      <c r="C72" s="242">
        <v>2547</v>
      </c>
      <c r="D72" s="242" t="s">
        <v>438</v>
      </c>
      <c r="E72" s="171">
        <v>1</v>
      </c>
      <c r="F72" s="171"/>
      <c r="G72" s="171"/>
      <c r="H72" s="171"/>
      <c r="I72" s="172" t="s">
        <v>338</v>
      </c>
      <c r="J72" s="172" t="s">
        <v>337</v>
      </c>
      <c r="K72" s="159">
        <v>1</v>
      </c>
      <c r="L72" s="159"/>
      <c r="M72" s="164">
        <v>17572</v>
      </c>
    </row>
    <row r="73" spans="1:13" ht="65.25" customHeight="1">
      <c r="A73" s="184">
        <v>37</v>
      </c>
      <c r="B73" s="172" t="s">
        <v>333</v>
      </c>
      <c r="C73" s="242">
        <v>2547</v>
      </c>
      <c r="D73" s="242" t="s">
        <v>438</v>
      </c>
      <c r="E73" s="171">
        <v>1</v>
      </c>
      <c r="F73" s="171"/>
      <c r="G73" s="171"/>
      <c r="H73" s="171"/>
      <c r="I73" s="172" t="s">
        <v>368</v>
      </c>
      <c r="J73" s="172" t="s">
        <v>471</v>
      </c>
      <c r="K73" s="159">
        <v>1</v>
      </c>
      <c r="L73" s="159"/>
      <c r="M73" s="164">
        <v>17575</v>
      </c>
    </row>
    <row r="74" spans="1:13" ht="66" customHeight="1">
      <c r="A74" s="184">
        <v>38</v>
      </c>
      <c r="B74" s="172" t="s">
        <v>334</v>
      </c>
      <c r="C74" s="242">
        <v>2547</v>
      </c>
      <c r="D74" s="242" t="s">
        <v>438</v>
      </c>
      <c r="E74" s="171">
        <v>1</v>
      </c>
      <c r="F74" s="171"/>
      <c r="G74" s="171"/>
      <c r="H74" s="171"/>
      <c r="I74" s="172" t="s">
        <v>338</v>
      </c>
      <c r="J74" s="172" t="s">
        <v>337</v>
      </c>
      <c r="K74" s="159">
        <v>1</v>
      </c>
      <c r="L74" s="159"/>
      <c r="M74" s="164">
        <v>17572</v>
      </c>
    </row>
    <row r="75" spans="1:13" ht="26.25">
      <c r="A75" s="452" t="s">
        <v>126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</row>
    <row r="76" spans="1:13" ht="26.25">
      <c r="A76" s="124"/>
      <c r="B76" s="10"/>
      <c r="C76" s="124"/>
      <c r="D76" s="124"/>
      <c r="E76" s="10"/>
      <c r="F76" s="10"/>
      <c r="G76" s="10"/>
      <c r="H76" s="10"/>
      <c r="I76" s="10"/>
      <c r="J76" s="414" t="s">
        <v>400</v>
      </c>
      <c r="K76" s="414"/>
      <c r="L76" s="414"/>
      <c r="M76" s="414"/>
    </row>
    <row r="77" spans="1:13" ht="21">
      <c r="A77" s="440" t="s">
        <v>326</v>
      </c>
      <c r="B77" s="152" t="s">
        <v>211</v>
      </c>
      <c r="C77" s="462" t="s">
        <v>432</v>
      </c>
      <c r="D77" s="462" t="s">
        <v>116</v>
      </c>
      <c r="E77" s="454" t="s">
        <v>129</v>
      </c>
      <c r="F77" s="455"/>
      <c r="G77" s="455"/>
      <c r="H77" s="456"/>
      <c r="I77" s="152" t="s">
        <v>133</v>
      </c>
      <c r="J77" s="457" t="s">
        <v>134</v>
      </c>
      <c r="K77" s="459" t="s">
        <v>136</v>
      </c>
      <c r="L77" s="459"/>
      <c r="M77" s="460" t="s">
        <v>175</v>
      </c>
    </row>
    <row r="78" spans="1:13" ht="21">
      <c r="A78" s="453"/>
      <c r="B78" s="154" t="s">
        <v>198</v>
      </c>
      <c r="C78" s="434"/>
      <c r="D78" s="434"/>
      <c r="E78" s="154" t="s">
        <v>130</v>
      </c>
      <c r="F78" s="155" t="s">
        <v>131</v>
      </c>
      <c r="G78" s="154" t="s">
        <v>132</v>
      </c>
      <c r="H78" s="155" t="s">
        <v>115</v>
      </c>
      <c r="I78" s="154"/>
      <c r="J78" s="458"/>
      <c r="K78" s="153" t="s">
        <v>137</v>
      </c>
      <c r="L78" s="156" t="s">
        <v>138</v>
      </c>
      <c r="M78" s="461"/>
    </row>
    <row r="79" spans="1:13" ht="63">
      <c r="A79" s="184">
        <v>39</v>
      </c>
      <c r="B79" s="172" t="s">
        <v>334</v>
      </c>
      <c r="C79" s="242">
        <v>2547</v>
      </c>
      <c r="D79" s="242" t="s">
        <v>438</v>
      </c>
      <c r="E79" s="171">
        <v>1</v>
      </c>
      <c r="F79" s="171"/>
      <c r="G79" s="171"/>
      <c r="H79" s="171"/>
      <c r="I79" s="172" t="s">
        <v>368</v>
      </c>
      <c r="J79" s="172" t="s">
        <v>471</v>
      </c>
      <c r="K79" s="159">
        <v>1</v>
      </c>
      <c r="L79" s="159"/>
      <c r="M79" s="341" t="s">
        <v>467</v>
      </c>
    </row>
    <row r="80" spans="1:13" ht="63">
      <c r="A80" s="184">
        <v>40</v>
      </c>
      <c r="B80" s="172" t="s">
        <v>335</v>
      </c>
      <c r="C80" s="242">
        <v>2547</v>
      </c>
      <c r="D80" s="242" t="s">
        <v>438</v>
      </c>
      <c r="E80" s="171">
        <v>1</v>
      </c>
      <c r="F80" s="171"/>
      <c r="G80" s="171"/>
      <c r="H80" s="171"/>
      <c r="I80" s="172" t="s">
        <v>338</v>
      </c>
      <c r="J80" s="172" t="s">
        <v>337</v>
      </c>
      <c r="K80" s="159">
        <v>1</v>
      </c>
      <c r="L80" s="159"/>
      <c r="M80" s="341" t="s">
        <v>472</v>
      </c>
    </row>
    <row r="81" spans="1:13" ht="63">
      <c r="A81" s="184">
        <v>41</v>
      </c>
      <c r="B81" s="172" t="s">
        <v>335</v>
      </c>
      <c r="C81" s="242">
        <v>2547</v>
      </c>
      <c r="D81" s="242" t="s">
        <v>438</v>
      </c>
      <c r="E81" s="171">
        <v>1</v>
      </c>
      <c r="F81" s="171"/>
      <c r="G81" s="171"/>
      <c r="H81" s="171"/>
      <c r="I81" s="172" t="s">
        <v>368</v>
      </c>
      <c r="J81" s="172" t="s">
        <v>471</v>
      </c>
      <c r="K81" s="159">
        <v>1</v>
      </c>
      <c r="L81" s="159"/>
      <c r="M81" s="341" t="s">
        <v>467</v>
      </c>
    </row>
    <row r="82" spans="1:13" ht="63">
      <c r="A82" s="184">
        <v>42</v>
      </c>
      <c r="B82" s="172" t="s">
        <v>369</v>
      </c>
      <c r="C82" s="242">
        <v>2547</v>
      </c>
      <c r="D82" s="242" t="s">
        <v>438</v>
      </c>
      <c r="E82" s="171">
        <v>1</v>
      </c>
      <c r="F82" s="171"/>
      <c r="G82" s="171"/>
      <c r="H82" s="171"/>
      <c r="I82" s="172" t="s">
        <v>363</v>
      </c>
      <c r="J82" s="172" t="s">
        <v>471</v>
      </c>
      <c r="K82" s="159">
        <v>1</v>
      </c>
      <c r="L82" s="159"/>
      <c r="M82" s="341" t="s">
        <v>467</v>
      </c>
    </row>
    <row r="83" spans="1:13" ht="63">
      <c r="A83" s="184">
        <v>43</v>
      </c>
      <c r="B83" s="172" t="s">
        <v>370</v>
      </c>
      <c r="C83" s="242">
        <v>2547</v>
      </c>
      <c r="D83" s="242" t="s">
        <v>438</v>
      </c>
      <c r="E83" s="171">
        <v>1</v>
      </c>
      <c r="F83" s="171"/>
      <c r="G83" s="171"/>
      <c r="H83" s="171"/>
      <c r="I83" s="172" t="s">
        <v>363</v>
      </c>
      <c r="J83" s="172" t="s">
        <v>471</v>
      </c>
      <c r="K83" s="159">
        <v>1</v>
      </c>
      <c r="L83" s="159"/>
      <c r="M83" s="341" t="s">
        <v>467</v>
      </c>
    </row>
    <row r="84" spans="1:13" ht="84">
      <c r="A84" s="184">
        <v>44</v>
      </c>
      <c r="B84" s="172" t="s">
        <v>349</v>
      </c>
      <c r="C84" s="242">
        <v>2547</v>
      </c>
      <c r="D84" s="242" t="s">
        <v>438</v>
      </c>
      <c r="E84" s="171">
        <v>1</v>
      </c>
      <c r="F84" s="171"/>
      <c r="G84" s="171"/>
      <c r="H84" s="171"/>
      <c r="I84" s="172" t="s">
        <v>475</v>
      </c>
      <c r="J84" s="180" t="s">
        <v>348</v>
      </c>
      <c r="K84" s="159">
        <v>1</v>
      </c>
      <c r="L84" s="159"/>
      <c r="M84" s="228" t="s">
        <v>473</v>
      </c>
    </row>
    <row r="85" spans="1:13" ht="26.25">
      <c r="A85" s="452" t="s">
        <v>126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</row>
    <row r="86" spans="1:13" ht="26.25">
      <c r="A86" s="124"/>
      <c r="B86" s="10"/>
      <c r="C86" s="124"/>
      <c r="D86" s="124"/>
      <c r="E86" s="10"/>
      <c r="F86" s="10"/>
      <c r="G86" s="10"/>
      <c r="H86" s="10"/>
      <c r="I86" s="10"/>
      <c r="J86" s="414" t="s">
        <v>401</v>
      </c>
      <c r="K86" s="414"/>
      <c r="L86" s="414"/>
      <c r="M86" s="414"/>
    </row>
    <row r="87" spans="1:13" ht="21">
      <c r="A87" s="440" t="s">
        <v>326</v>
      </c>
      <c r="B87" s="152" t="s">
        <v>211</v>
      </c>
      <c r="C87" s="462" t="s">
        <v>432</v>
      </c>
      <c r="D87" s="462" t="s">
        <v>116</v>
      </c>
      <c r="E87" s="454" t="s">
        <v>129</v>
      </c>
      <c r="F87" s="455"/>
      <c r="G87" s="455"/>
      <c r="H87" s="456"/>
      <c r="I87" s="152" t="s">
        <v>133</v>
      </c>
      <c r="J87" s="457" t="s">
        <v>134</v>
      </c>
      <c r="K87" s="459" t="s">
        <v>136</v>
      </c>
      <c r="L87" s="459"/>
      <c r="M87" s="460" t="s">
        <v>175</v>
      </c>
    </row>
    <row r="88" spans="1:13" ht="21">
      <c r="A88" s="453"/>
      <c r="B88" s="154" t="s">
        <v>198</v>
      </c>
      <c r="C88" s="434"/>
      <c r="D88" s="434"/>
      <c r="E88" s="154" t="s">
        <v>130</v>
      </c>
      <c r="F88" s="155" t="s">
        <v>131</v>
      </c>
      <c r="G88" s="154" t="s">
        <v>132</v>
      </c>
      <c r="H88" s="155" t="s">
        <v>115</v>
      </c>
      <c r="I88" s="154"/>
      <c r="J88" s="458"/>
      <c r="K88" s="153" t="s">
        <v>137</v>
      </c>
      <c r="L88" s="156" t="s">
        <v>138</v>
      </c>
      <c r="M88" s="461"/>
    </row>
    <row r="89" spans="1:13" ht="63">
      <c r="A89" s="184">
        <v>45</v>
      </c>
      <c r="B89" s="172" t="s">
        <v>335</v>
      </c>
      <c r="C89" s="242">
        <v>2548</v>
      </c>
      <c r="D89" s="242" t="s">
        <v>438</v>
      </c>
      <c r="E89" s="171">
        <v>1</v>
      </c>
      <c r="F89" s="171"/>
      <c r="G89" s="171"/>
      <c r="H89" s="171"/>
      <c r="I89" s="172" t="s">
        <v>360</v>
      </c>
      <c r="J89" s="172" t="s">
        <v>471</v>
      </c>
      <c r="K89" s="159">
        <v>1</v>
      </c>
      <c r="L89" s="159"/>
      <c r="M89" s="341" t="s">
        <v>474</v>
      </c>
    </row>
    <row r="90" spans="1:13" ht="63">
      <c r="A90" s="184">
        <v>46</v>
      </c>
      <c r="B90" s="172" t="s">
        <v>351</v>
      </c>
      <c r="C90" s="242">
        <v>2548</v>
      </c>
      <c r="D90" s="242" t="s">
        <v>438</v>
      </c>
      <c r="E90" s="171">
        <v>1</v>
      </c>
      <c r="F90" s="171"/>
      <c r="G90" s="171"/>
      <c r="H90" s="171"/>
      <c r="I90" s="172" t="s">
        <v>360</v>
      </c>
      <c r="J90" s="172" t="s">
        <v>471</v>
      </c>
      <c r="K90" s="159">
        <v>1</v>
      </c>
      <c r="L90" s="159"/>
      <c r="M90" s="341" t="s">
        <v>474</v>
      </c>
    </row>
    <row r="91" spans="1:13" ht="63">
      <c r="A91" s="184">
        <v>47</v>
      </c>
      <c r="B91" s="172" t="s">
        <v>330</v>
      </c>
      <c r="C91" s="242">
        <v>2548</v>
      </c>
      <c r="D91" s="242" t="s">
        <v>438</v>
      </c>
      <c r="E91" s="171">
        <v>1</v>
      </c>
      <c r="F91" s="171"/>
      <c r="G91" s="171"/>
      <c r="H91" s="171"/>
      <c r="I91" s="172" t="s">
        <v>361</v>
      </c>
      <c r="J91" s="172" t="s">
        <v>471</v>
      </c>
      <c r="K91" s="159">
        <v>1</v>
      </c>
      <c r="L91" s="159"/>
      <c r="M91" s="341" t="s">
        <v>474</v>
      </c>
    </row>
    <row r="92" spans="1:13" ht="63">
      <c r="A92" s="184">
        <v>48</v>
      </c>
      <c r="B92" s="172" t="s">
        <v>333</v>
      </c>
      <c r="C92" s="242">
        <v>2548</v>
      </c>
      <c r="D92" s="242" t="s">
        <v>438</v>
      </c>
      <c r="E92" s="171">
        <v>1</v>
      </c>
      <c r="F92" s="171"/>
      <c r="G92" s="171"/>
      <c r="H92" s="171"/>
      <c r="I92" s="172" t="s">
        <v>361</v>
      </c>
      <c r="J92" s="172" t="s">
        <v>471</v>
      </c>
      <c r="K92" s="159">
        <v>1</v>
      </c>
      <c r="L92" s="159"/>
      <c r="M92" s="341" t="s">
        <v>474</v>
      </c>
    </row>
    <row r="93" spans="1:13" ht="63">
      <c r="A93" s="184">
        <v>49</v>
      </c>
      <c r="B93" s="172" t="s">
        <v>352</v>
      </c>
      <c r="C93" s="242">
        <v>2548</v>
      </c>
      <c r="D93" s="242" t="s">
        <v>438</v>
      </c>
      <c r="E93" s="171">
        <v>1</v>
      </c>
      <c r="F93" s="171"/>
      <c r="G93" s="171"/>
      <c r="H93" s="171"/>
      <c r="I93" s="172" t="s">
        <v>362</v>
      </c>
      <c r="J93" s="172" t="s">
        <v>471</v>
      </c>
      <c r="K93" s="159">
        <v>1</v>
      </c>
      <c r="L93" s="159"/>
      <c r="M93" s="341" t="s">
        <v>474</v>
      </c>
    </row>
    <row r="94" spans="1:13" ht="63">
      <c r="A94" s="184">
        <v>50</v>
      </c>
      <c r="B94" s="172" t="s">
        <v>353</v>
      </c>
      <c r="C94" s="242">
        <v>2548</v>
      </c>
      <c r="D94" s="242" t="s">
        <v>438</v>
      </c>
      <c r="E94" s="171">
        <v>1</v>
      </c>
      <c r="F94" s="171"/>
      <c r="G94" s="171"/>
      <c r="H94" s="171"/>
      <c r="I94" s="172" t="s">
        <v>362</v>
      </c>
      <c r="J94" s="172" t="s">
        <v>471</v>
      </c>
      <c r="K94" s="159">
        <v>1</v>
      </c>
      <c r="L94" s="159"/>
      <c r="M94" s="341" t="s">
        <v>474</v>
      </c>
    </row>
    <row r="95" spans="1:13" ht="26.25">
      <c r="A95" s="452" t="s">
        <v>126</v>
      </c>
      <c r="B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</row>
    <row r="96" spans="1:13" ht="26.25">
      <c r="A96" s="124"/>
      <c r="B96" s="10"/>
      <c r="C96" s="124"/>
      <c r="D96" s="124"/>
      <c r="E96" s="10"/>
      <c r="F96" s="10"/>
      <c r="G96" s="10"/>
      <c r="H96" s="10"/>
      <c r="I96" s="10"/>
      <c r="J96" s="414" t="s">
        <v>402</v>
      </c>
      <c r="K96" s="414"/>
      <c r="L96" s="414"/>
      <c r="M96" s="414"/>
    </row>
    <row r="97" spans="1:13" ht="21">
      <c r="A97" s="440" t="s">
        <v>326</v>
      </c>
      <c r="B97" s="152" t="s">
        <v>211</v>
      </c>
      <c r="C97" s="462" t="s">
        <v>432</v>
      </c>
      <c r="D97" s="462" t="s">
        <v>116</v>
      </c>
      <c r="E97" s="454" t="s">
        <v>129</v>
      </c>
      <c r="F97" s="455"/>
      <c r="G97" s="455"/>
      <c r="H97" s="456"/>
      <c r="I97" s="152" t="s">
        <v>133</v>
      </c>
      <c r="J97" s="457" t="s">
        <v>134</v>
      </c>
      <c r="K97" s="459" t="s">
        <v>136</v>
      </c>
      <c r="L97" s="459"/>
      <c r="M97" s="460" t="s">
        <v>175</v>
      </c>
    </row>
    <row r="98" spans="1:13" ht="21">
      <c r="A98" s="453"/>
      <c r="B98" s="154" t="s">
        <v>198</v>
      </c>
      <c r="C98" s="434"/>
      <c r="D98" s="434"/>
      <c r="E98" s="154" t="s">
        <v>130</v>
      </c>
      <c r="F98" s="155" t="s">
        <v>131</v>
      </c>
      <c r="G98" s="154" t="s">
        <v>132</v>
      </c>
      <c r="H98" s="155" t="s">
        <v>115</v>
      </c>
      <c r="I98" s="154"/>
      <c r="J98" s="458"/>
      <c r="K98" s="153" t="s">
        <v>137</v>
      </c>
      <c r="L98" s="156" t="s">
        <v>138</v>
      </c>
      <c r="M98" s="461"/>
    </row>
    <row r="99" spans="1:13" ht="63">
      <c r="A99" s="184">
        <v>51</v>
      </c>
      <c r="B99" s="172" t="s">
        <v>354</v>
      </c>
      <c r="C99" s="242">
        <v>2548</v>
      </c>
      <c r="D99" s="242" t="s">
        <v>438</v>
      </c>
      <c r="E99" s="171">
        <v>1</v>
      </c>
      <c r="F99" s="171"/>
      <c r="G99" s="171"/>
      <c r="H99" s="171"/>
      <c r="I99" s="172" t="s">
        <v>362</v>
      </c>
      <c r="J99" s="172" t="s">
        <v>471</v>
      </c>
      <c r="K99" s="159">
        <v>1</v>
      </c>
      <c r="L99" s="159"/>
      <c r="M99" s="341" t="s">
        <v>474</v>
      </c>
    </row>
    <row r="100" spans="1:13" ht="63">
      <c r="A100" s="184">
        <v>52</v>
      </c>
      <c r="B100" s="172" t="s">
        <v>332</v>
      </c>
      <c r="C100" s="242">
        <v>2548</v>
      </c>
      <c r="D100" s="242" t="s">
        <v>438</v>
      </c>
      <c r="E100" s="171">
        <v>1</v>
      </c>
      <c r="F100" s="171"/>
      <c r="G100" s="171"/>
      <c r="H100" s="171"/>
      <c r="I100" s="172" t="s">
        <v>363</v>
      </c>
      <c r="J100" s="172" t="s">
        <v>471</v>
      </c>
      <c r="K100" s="159">
        <v>1</v>
      </c>
      <c r="L100" s="159"/>
      <c r="M100" s="341" t="s">
        <v>474</v>
      </c>
    </row>
    <row r="101" spans="1:13" ht="63">
      <c r="A101" s="184">
        <v>53</v>
      </c>
      <c r="B101" s="172" t="s">
        <v>355</v>
      </c>
      <c r="C101" s="242">
        <v>2548</v>
      </c>
      <c r="D101" s="242" t="s">
        <v>438</v>
      </c>
      <c r="E101" s="171">
        <v>1</v>
      </c>
      <c r="F101" s="171"/>
      <c r="G101" s="171"/>
      <c r="H101" s="171"/>
      <c r="I101" s="172" t="s">
        <v>363</v>
      </c>
      <c r="J101" s="172" t="s">
        <v>471</v>
      </c>
      <c r="K101" s="159">
        <v>1</v>
      </c>
      <c r="L101" s="159"/>
      <c r="M101" s="341" t="s">
        <v>474</v>
      </c>
    </row>
    <row r="102" spans="1:13" ht="63">
      <c r="A102" s="184">
        <v>54</v>
      </c>
      <c r="B102" s="172" t="s">
        <v>356</v>
      </c>
      <c r="C102" s="242">
        <v>2548</v>
      </c>
      <c r="D102" s="242" t="s">
        <v>438</v>
      </c>
      <c r="E102" s="171">
        <v>1</v>
      </c>
      <c r="F102" s="171"/>
      <c r="G102" s="171"/>
      <c r="H102" s="171"/>
      <c r="I102" s="172" t="s">
        <v>363</v>
      </c>
      <c r="J102" s="172" t="s">
        <v>471</v>
      </c>
      <c r="K102" s="159">
        <v>1</v>
      </c>
      <c r="L102" s="159"/>
      <c r="M102" s="341" t="s">
        <v>474</v>
      </c>
    </row>
    <row r="103" spans="1:13" ht="63">
      <c r="A103" s="184">
        <v>55</v>
      </c>
      <c r="B103" s="172" t="s">
        <v>357</v>
      </c>
      <c r="C103" s="242">
        <v>2548</v>
      </c>
      <c r="D103" s="242" t="s">
        <v>438</v>
      </c>
      <c r="E103" s="171">
        <v>1</v>
      </c>
      <c r="F103" s="171"/>
      <c r="G103" s="171"/>
      <c r="H103" s="171"/>
      <c r="I103" s="172" t="s">
        <v>364</v>
      </c>
      <c r="J103" s="172" t="s">
        <v>471</v>
      </c>
      <c r="K103" s="159">
        <v>1</v>
      </c>
      <c r="L103" s="159"/>
      <c r="M103" s="341" t="s">
        <v>474</v>
      </c>
    </row>
    <row r="104" spans="1:13" ht="63">
      <c r="A104" s="184">
        <v>56</v>
      </c>
      <c r="B104" s="172" t="s">
        <v>358</v>
      </c>
      <c r="C104" s="242">
        <v>2548</v>
      </c>
      <c r="D104" s="242" t="s">
        <v>438</v>
      </c>
      <c r="E104" s="171">
        <v>1</v>
      </c>
      <c r="F104" s="171"/>
      <c r="G104" s="171"/>
      <c r="H104" s="171"/>
      <c r="I104" s="172" t="s">
        <v>441</v>
      </c>
      <c r="J104" s="172" t="s">
        <v>471</v>
      </c>
      <c r="K104" s="159">
        <v>1</v>
      </c>
      <c r="L104" s="159"/>
      <c r="M104" s="341" t="s">
        <v>474</v>
      </c>
    </row>
    <row r="105" spans="1:13" ht="26.25">
      <c r="A105" s="452" t="s">
        <v>126</v>
      </c>
      <c r="B105" s="452"/>
      <c r="C105" s="452"/>
      <c r="D105" s="452"/>
      <c r="E105" s="452"/>
      <c r="F105" s="452"/>
      <c r="G105" s="452"/>
      <c r="H105" s="452"/>
      <c r="I105" s="452"/>
      <c r="J105" s="452"/>
      <c r="K105" s="452"/>
      <c r="L105" s="452"/>
      <c r="M105" s="452"/>
    </row>
    <row r="106" spans="1:13" ht="26.25">
      <c r="A106" s="124"/>
      <c r="B106" s="10"/>
      <c r="C106" s="124"/>
      <c r="D106" s="124"/>
      <c r="E106" s="10"/>
      <c r="F106" s="10"/>
      <c r="G106" s="10"/>
      <c r="H106" s="10"/>
      <c r="I106" s="10"/>
      <c r="J106" s="414" t="s">
        <v>403</v>
      </c>
      <c r="K106" s="414"/>
      <c r="L106" s="414"/>
      <c r="M106" s="414"/>
    </row>
    <row r="107" spans="1:13" ht="21">
      <c r="A107" s="440" t="s">
        <v>326</v>
      </c>
      <c r="B107" s="152" t="s">
        <v>211</v>
      </c>
      <c r="C107" s="462" t="s">
        <v>432</v>
      </c>
      <c r="D107" s="462" t="s">
        <v>116</v>
      </c>
      <c r="E107" s="454" t="s">
        <v>129</v>
      </c>
      <c r="F107" s="455"/>
      <c r="G107" s="455"/>
      <c r="H107" s="456"/>
      <c r="I107" s="152" t="s">
        <v>133</v>
      </c>
      <c r="J107" s="457" t="s">
        <v>134</v>
      </c>
      <c r="K107" s="459" t="s">
        <v>136</v>
      </c>
      <c r="L107" s="459"/>
      <c r="M107" s="460" t="s">
        <v>175</v>
      </c>
    </row>
    <row r="108" spans="1:13" ht="21">
      <c r="A108" s="453"/>
      <c r="B108" s="154" t="s">
        <v>198</v>
      </c>
      <c r="C108" s="434"/>
      <c r="D108" s="434"/>
      <c r="E108" s="154" t="s">
        <v>130</v>
      </c>
      <c r="F108" s="155" t="s">
        <v>131</v>
      </c>
      <c r="G108" s="154" t="s">
        <v>132</v>
      </c>
      <c r="H108" s="155" t="s">
        <v>115</v>
      </c>
      <c r="I108" s="154"/>
      <c r="J108" s="458"/>
      <c r="K108" s="153" t="s">
        <v>137</v>
      </c>
      <c r="L108" s="156" t="s">
        <v>138</v>
      </c>
      <c r="M108" s="461"/>
    </row>
    <row r="109" spans="1:13" ht="63">
      <c r="A109" s="184">
        <v>57</v>
      </c>
      <c r="B109" s="172" t="s">
        <v>359</v>
      </c>
      <c r="C109" s="242">
        <v>2548</v>
      </c>
      <c r="D109" s="242" t="s">
        <v>438</v>
      </c>
      <c r="E109" s="171">
        <v>1</v>
      </c>
      <c r="F109" s="171"/>
      <c r="G109" s="171"/>
      <c r="H109" s="171"/>
      <c r="I109" s="172" t="s">
        <v>441</v>
      </c>
      <c r="J109" s="172" t="s">
        <v>471</v>
      </c>
      <c r="K109" s="159">
        <v>1</v>
      </c>
      <c r="L109" s="159"/>
      <c r="M109" s="160">
        <v>17941</v>
      </c>
    </row>
    <row r="110" spans="1:13" ht="63">
      <c r="A110" s="184">
        <v>58</v>
      </c>
      <c r="B110" s="172" t="s">
        <v>325</v>
      </c>
      <c r="C110" s="242">
        <v>2548</v>
      </c>
      <c r="D110" s="242" t="s">
        <v>438</v>
      </c>
      <c r="E110" s="171">
        <v>1</v>
      </c>
      <c r="F110" s="171"/>
      <c r="G110" s="171"/>
      <c r="H110" s="171"/>
      <c r="I110" s="172" t="s">
        <v>476</v>
      </c>
      <c r="J110" s="172" t="s">
        <v>412</v>
      </c>
      <c r="K110" s="159">
        <v>1</v>
      </c>
      <c r="L110" s="159"/>
      <c r="M110" s="228" t="s">
        <v>420</v>
      </c>
    </row>
    <row r="111" spans="1:13" ht="42">
      <c r="A111" s="184">
        <v>59</v>
      </c>
      <c r="B111" s="172" t="s">
        <v>328</v>
      </c>
      <c r="C111" s="242">
        <v>2548</v>
      </c>
      <c r="D111" s="242" t="s">
        <v>438</v>
      </c>
      <c r="E111" s="171">
        <v>1</v>
      </c>
      <c r="F111" s="171"/>
      <c r="G111" s="171"/>
      <c r="H111" s="171"/>
      <c r="I111" s="172" t="s">
        <v>380</v>
      </c>
      <c r="J111" s="172" t="s">
        <v>381</v>
      </c>
      <c r="K111" s="159">
        <v>1</v>
      </c>
      <c r="L111" s="159"/>
      <c r="M111" s="228" t="s">
        <v>420</v>
      </c>
    </row>
    <row r="112" spans="1:13" ht="42">
      <c r="A112" s="184">
        <v>60</v>
      </c>
      <c r="B112" s="172" t="s">
        <v>327</v>
      </c>
      <c r="C112" s="242">
        <v>2548</v>
      </c>
      <c r="D112" s="242" t="s">
        <v>438</v>
      </c>
      <c r="E112" s="171">
        <v>1</v>
      </c>
      <c r="F112" s="171"/>
      <c r="G112" s="171"/>
      <c r="H112" s="171"/>
      <c r="I112" s="172" t="s">
        <v>380</v>
      </c>
      <c r="J112" s="172" t="s">
        <v>381</v>
      </c>
      <c r="K112" s="159">
        <v>1</v>
      </c>
      <c r="L112" s="159"/>
      <c r="M112" s="228" t="s">
        <v>420</v>
      </c>
    </row>
    <row r="113" spans="1:13" ht="63">
      <c r="A113" s="184">
        <v>61</v>
      </c>
      <c r="B113" s="172" t="s">
        <v>419</v>
      </c>
      <c r="C113" s="242">
        <v>2548</v>
      </c>
      <c r="D113" s="242" t="s">
        <v>438</v>
      </c>
      <c r="E113" s="171">
        <v>1</v>
      </c>
      <c r="F113" s="171"/>
      <c r="G113" s="171"/>
      <c r="H113" s="171"/>
      <c r="I113" s="229" t="s">
        <v>422</v>
      </c>
      <c r="J113" s="230" t="s">
        <v>421</v>
      </c>
      <c r="K113" s="159">
        <v>1</v>
      </c>
      <c r="L113" s="159"/>
      <c r="M113" s="228" t="s">
        <v>420</v>
      </c>
    </row>
    <row r="114" spans="1:13" ht="21">
      <c r="A114" s="184"/>
      <c r="B114" s="478" t="s">
        <v>3</v>
      </c>
      <c r="C114" s="474"/>
      <c r="D114" s="475"/>
      <c r="E114" s="171">
        <f>SUM(E37:E113)</f>
        <v>49</v>
      </c>
      <c r="F114" s="171">
        <f>SUM(F37:F113)</f>
        <v>0</v>
      </c>
      <c r="G114" s="171">
        <f>SUM(G37:G113)</f>
        <v>0</v>
      </c>
      <c r="H114" s="171">
        <f>SUM(H37:H113)</f>
        <v>0</v>
      </c>
      <c r="I114" s="172"/>
      <c r="J114" s="172"/>
      <c r="K114" s="171">
        <f>SUM(K37:K113)</f>
        <v>49</v>
      </c>
      <c r="L114" s="171">
        <f>SUM(L37:L113)</f>
        <v>0</v>
      </c>
      <c r="M114" s="160"/>
    </row>
    <row r="115" spans="1:13" ht="26.25" customHeight="1">
      <c r="A115" s="479" t="s">
        <v>376</v>
      </c>
      <c r="B115" s="480"/>
      <c r="C115" s="480"/>
      <c r="D115" s="481"/>
      <c r="E115" s="166">
        <f>SUM(E11,E20,E23,E30,E114,E32)</f>
        <v>57</v>
      </c>
      <c r="F115" s="166">
        <f>SUM(F11,F20,F23,F30,F114,F32)</f>
        <v>1</v>
      </c>
      <c r="G115" s="166">
        <f>SUM(G11,G20,G23,G30,G114,G32)</f>
        <v>0</v>
      </c>
      <c r="H115" s="166">
        <f>SUM(H11,H20,H23,H30,H114,H32)</f>
        <v>3</v>
      </c>
      <c r="I115" s="165"/>
      <c r="J115" s="165"/>
      <c r="K115" s="166">
        <f>SUM(K11,K20,K23,K30,K114,K32)</f>
        <v>61</v>
      </c>
      <c r="L115" s="166">
        <f>SUM(L11,L20,L23,L30,L114,L32)</f>
        <v>0</v>
      </c>
      <c r="M115" s="166"/>
    </row>
    <row r="116" spans="1:13" ht="26.25" customHeight="1">
      <c r="A116" s="39"/>
      <c r="B116" s="383" t="s">
        <v>439</v>
      </c>
      <c r="C116" s="383"/>
      <c r="D116" s="383"/>
      <c r="E116" s="383"/>
      <c r="F116" s="383"/>
      <c r="G116" s="383"/>
      <c r="H116" s="383"/>
      <c r="I116" s="383"/>
      <c r="J116" s="167"/>
      <c r="K116" s="188"/>
      <c r="L116" s="188"/>
      <c r="M116" s="189"/>
    </row>
    <row r="117" spans="1:13" ht="29.25" customHeight="1">
      <c r="A117" s="39"/>
      <c r="B117" s="383" t="s">
        <v>442</v>
      </c>
      <c r="C117" s="383"/>
      <c r="D117" s="383"/>
      <c r="E117" s="383"/>
      <c r="F117" s="383"/>
      <c r="G117" s="383"/>
      <c r="H117" s="383"/>
      <c r="I117" s="383"/>
      <c r="J117" s="167"/>
      <c r="K117" s="188"/>
      <c r="L117" s="188"/>
      <c r="M117" s="189"/>
    </row>
    <row r="118" spans="1:13" ht="23.25">
      <c r="A118" s="200" t="s">
        <v>147</v>
      </c>
      <c r="E118" s="167"/>
      <c r="F118" s="167"/>
      <c r="G118" s="167"/>
      <c r="H118" s="167"/>
      <c r="I118" s="167"/>
      <c r="J118" s="471" t="s">
        <v>154</v>
      </c>
      <c r="K118" s="472"/>
      <c r="L118" s="472"/>
      <c r="M118" s="473"/>
    </row>
    <row r="119" spans="1:13" ht="23.25">
      <c r="A119" s="205" t="s">
        <v>174</v>
      </c>
      <c r="B119" s="205"/>
      <c r="C119" s="243"/>
      <c r="D119" s="243"/>
      <c r="E119" s="205"/>
      <c r="F119" s="205"/>
      <c r="J119" s="470" t="s">
        <v>128</v>
      </c>
      <c r="K119" s="470"/>
      <c r="L119" s="470"/>
      <c r="M119" s="470"/>
    </row>
    <row r="120" spans="1:13" ht="23.25">
      <c r="A120" s="398" t="s">
        <v>104</v>
      </c>
      <c r="B120" s="398"/>
      <c r="C120" s="124"/>
      <c r="D120" s="124"/>
      <c r="J120" s="408" t="s">
        <v>210</v>
      </c>
      <c r="K120" s="408"/>
      <c r="L120" s="408"/>
      <c r="M120" s="408"/>
    </row>
    <row r="121" spans="1:13" ht="21">
      <c r="A121" s="469"/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</row>
  </sheetData>
  <sheetProtection/>
  <mergeCells count="125">
    <mergeCell ref="B30:D30"/>
    <mergeCell ref="B32:D32"/>
    <mergeCell ref="C57:C58"/>
    <mergeCell ref="D57:D58"/>
    <mergeCell ref="A33:J33"/>
    <mergeCell ref="A44:J44"/>
    <mergeCell ref="A55:J55"/>
    <mergeCell ref="B116:I116"/>
    <mergeCell ref="K6:L6"/>
    <mergeCell ref="B20:D20"/>
    <mergeCell ref="B23:D23"/>
    <mergeCell ref="J25:M25"/>
    <mergeCell ref="M26:M27"/>
    <mergeCell ref="K33:M33"/>
    <mergeCell ref="J34:M34"/>
    <mergeCell ref="B114:D114"/>
    <mergeCell ref="A115:D115"/>
    <mergeCell ref="M16:M17"/>
    <mergeCell ref="A24:J24"/>
    <mergeCell ref="K24:M24"/>
    <mergeCell ref="C16:C17"/>
    <mergeCell ref="A16:A17"/>
    <mergeCell ref="E16:H16"/>
    <mergeCell ref="J16:J17"/>
    <mergeCell ref="K16:L16"/>
    <mergeCell ref="D16:D17"/>
    <mergeCell ref="A121:M121"/>
    <mergeCell ref="A120:B120"/>
    <mergeCell ref="J120:M120"/>
    <mergeCell ref="J119:M119"/>
    <mergeCell ref="J118:M118"/>
    <mergeCell ref="B117:I117"/>
    <mergeCell ref="A1:J1"/>
    <mergeCell ref="K1:M1"/>
    <mergeCell ref="J2:M2"/>
    <mergeCell ref="J5:M5"/>
    <mergeCell ref="A4:M4"/>
    <mergeCell ref="E6:H6"/>
    <mergeCell ref="M6:M7"/>
    <mergeCell ref="J6:J7"/>
    <mergeCell ref="C6:C7"/>
    <mergeCell ref="D6:D7"/>
    <mergeCell ref="A26:A27"/>
    <mergeCell ref="E26:H26"/>
    <mergeCell ref="J26:J27"/>
    <mergeCell ref="K26:L26"/>
    <mergeCell ref="A3:M3"/>
    <mergeCell ref="A6:A7"/>
    <mergeCell ref="B11:D11"/>
    <mergeCell ref="A14:J14"/>
    <mergeCell ref="K14:M14"/>
    <mergeCell ref="J15:M15"/>
    <mergeCell ref="M35:M36"/>
    <mergeCell ref="C35:C36"/>
    <mergeCell ref="D35:D36"/>
    <mergeCell ref="K44:M44"/>
    <mergeCell ref="A35:A36"/>
    <mergeCell ref="E35:H35"/>
    <mergeCell ref="J35:J36"/>
    <mergeCell ref="K35:L35"/>
    <mergeCell ref="J45:M45"/>
    <mergeCell ref="A46:A47"/>
    <mergeCell ref="E46:H46"/>
    <mergeCell ref="J46:J47"/>
    <mergeCell ref="K46:L46"/>
    <mergeCell ref="M46:M47"/>
    <mergeCell ref="C46:C47"/>
    <mergeCell ref="D46:D47"/>
    <mergeCell ref="K55:M55"/>
    <mergeCell ref="J56:M56"/>
    <mergeCell ref="A57:A58"/>
    <mergeCell ref="E57:H57"/>
    <mergeCell ref="J57:J58"/>
    <mergeCell ref="K57:L57"/>
    <mergeCell ref="M57:M58"/>
    <mergeCell ref="K65:M65"/>
    <mergeCell ref="J66:M66"/>
    <mergeCell ref="A67:A68"/>
    <mergeCell ref="E67:H67"/>
    <mergeCell ref="J67:J68"/>
    <mergeCell ref="K67:L67"/>
    <mergeCell ref="M67:M68"/>
    <mergeCell ref="C67:C68"/>
    <mergeCell ref="D67:D68"/>
    <mergeCell ref="A65:J65"/>
    <mergeCell ref="A75:J75"/>
    <mergeCell ref="K75:M75"/>
    <mergeCell ref="J76:M76"/>
    <mergeCell ref="A77:A78"/>
    <mergeCell ref="E77:H77"/>
    <mergeCell ref="J77:J78"/>
    <mergeCell ref="K77:L77"/>
    <mergeCell ref="M77:M78"/>
    <mergeCell ref="C77:C78"/>
    <mergeCell ref="D77:D78"/>
    <mergeCell ref="A95:J95"/>
    <mergeCell ref="K95:M95"/>
    <mergeCell ref="J96:M96"/>
    <mergeCell ref="A97:A98"/>
    <mergeCell ref="E97:H97"/>
    <mergeCell ref="J97:J98"/>
    <mergeCell ref="K97:L97"/>
    <mergeCell ref="M97:M98"/>
    <mergeCell ref="C97:C98"/>
    <mergeCell ref="D97:D98"/>
    <mergeCell ref="A105:J105"/>
    <mergeCell ref="K105:M105"/>
    <mergeCell ref="J106:M106"/>
    <mergeCell ref="A107:A108"/>
    <mergeCell ref="E107:H107"/>
    <mergeCell ref="J107:J108"/>
    <mergeCell ref="K107:L107"/>
    <mergeCell ref="M107:M108"/>
    <mergeCell ref="C107:C108"/>
    <mergeCell ref="D107:D108"/>
    <mergeCell ref="A85:J85"/>
    <mergeCell ref="K85:M85"/>
    <mergeCell ref="J86:M86"/>
    <mergeCell ref="A87:A88"/>
    <mergeCell ref="E87:H87"/>
    <mergeCell ref="J87:J88"/>
    <mergeCell ref="K87:L87"/>
    <mergeCell ref="M87:M88"/>
    <mergeCell ref="C87:C88"/>
    <mergeCell ref="D87:D88"/>
  </mergeCells>
  <printOptions/>
  <pageMargins left="0.7480314960629921" right="0.7480314960629921" top="0.984251968503937" bottom="0.9448818897637796" header="0.5118110236220472" footer="0.5118110236220472"/>
  <pageSetup horizontalDpi="600" verticalDpi="600" orientation="landscape" paperSize="9" scale="81" r:id="rId1"/>
  <headerFooter alignWithMargins="0">
    <oddFooter>&amp;Cหน้า 1-&amp;P</oddFooter>
  </headerFooter>
  <rowBreaks count="10" manualBreakCount="10">
    <brk id="13" max="10" man="1"/>
    <brk id="23" max="10" man="1"/>
    <brk id="32" max="10" man="1"/>
    <brk id="43" max="10" man="1"/>
    <brk id="54" max="10" man="1"/>
    <brk id="64" max="10" man="1"/>
    <brk id="74" max="10" man="1"/>
    <brk id="84" max="10" man="1"/>
    <brk id="94" max="10" man="1"/>
    <brk id="104" max="10" man="1"/>
  </rowBreaks>
  <colBreaks count="1" manualBreakCount="1">
    <brk id="13" max="65535" man="1"/>
  </colBreaks>
  <ignoredErrors>
    <ignoredError sqref="M8 M79:M82 M89:M94 M99:M104" twoDigitTextYear="1"/>
    <ignoredError sqref="M110:M1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="80" zoomScaleSheetLayoutView="80" zoomScalePageLayoutView="0" workbookViewId="0" topLeftCell="A82">
      <selection activeCell="E75" sqref="E75"/>
    </sheetView>
  </sheetViews>
  <sheetFormatPr defaultColWidth="9.140625" defaultRowHeight="21.75"/>
  <cols>
    <col min="1" max="1" width="5.421875" style="0" customWidth="1"/>
    <col min="2" max="2" width="27.00390625" style="0" customWidth="1"/>
    <col min="3" max="3" width="23.00390625" style="0" customWidth="1"/>
    <col min="4" max="5" width="9.00390625" style="233" customWidth="1"/>
    <col min="6" max="6" width="6.8515625" style="0" customWidth="1"/>
    <col min="7" max="7" width="6.421875" style="0" customWidth="1"/>
    <col min="8" max="8" width="5.8515625" style="0" customWidth="1"/>
    <col min="9" max="9" width="7.28125" style="0" customWidth="1"/>
    <col min="10" max="10" width="28.8515625" style="0" customWidth="1"/>
    <col min="13" max="13" width="11.8515625" style="0" customWidth="1"/>
  </cols>
  <sheetData>
    <row r="1" spans="1:13" ht="26.25">
      <c r="A1" s="452" t="s">
        <v>404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26.25">
      <c r="A2" s="4"/>
      <c r="B2" s="4"/>
      <c r="C2" s="3"/>
      <c r="D2" s="4"/>
      <c r="E2" s="4"/>
      <c r="F2" s="3"/>
      <c r="G2" s="3"/>
      <c r="H2" s="3"/>
      <c r="I2" s="3"/>
      <c r="J2" s="414" t="s">
        <v>486</v>
      </c>
      <c r="K2" s="414"/>
      <c r="L2" s="414"/>
      <c r="M2" s="414"/>
    </row>
    <row r="3" spans="1:13" ht="26.25">
      <c r="A3" s="442" t="s">
        <v>195</v>
      </c>
      <c r="B3" s="496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4"/>
    </row>
    <row r="4" spans="1:13" ht="26.25">
      <c r="A4" s="120" t="s">
        <v>214</v>
      </c>
      <c r="B4" s="121"/>
      <c r="C4" s="121"/>
      <c r="D4" s="246"/>
      <c r="E4" s="246"/>
      <c r="F4" s="121"/>
      <c r="G4" s="121"/>
      <c r="H4" s="121"/>
      <c r="I4" s="121"/>
      <c r="J4" s="497" t="s">
        <v>450</v>
      </c>
      <c r="K4" s="497"/>
      <c r="L4" s="497"/>
      <c r="M4" s="498"/>
    </row>
    <row r="5" spans="1:13" ht="21.75" customHeight="1">
      <c r="A5" s="485" t="s">
        <v>326</v>
      </c>
      <c r="B5" s="207" t="s">
        <v>443</v>
      </c>
      <c r="C5" s="206" t="s">
        <v>199</v>
      </c>
      <c r="D5" s="462" t="s">
        <v>432</v>
      </c>
      <c r="E5" s="462" t="s">
        <v>116</v>
      </c>
      <c r="F5" s="487" t="s">
        <v>129</v>
      </c>
      <c r="G5" s="488"/>
      <c r="H5" s="488"/>
      <c r="I5" s="489"/>
      <c r="J5" s="490" t="s">
        <v>134</v>
      </c>
      <c r="K5" s="492" t="s">
        <v>136</v>
      </c>
      <c r="L5" s="492"/>
      <c r="M5" s="493" t="s">
        <v>175</v>
      </c>
    </row>
    <row r="6" spans="1:13" ht="21.75">
      <c r="A6" s="486"/>
      <c r="B6" s="96"/>
      <c r="C6" s="96" t="s">
        <v>198</v>
      </c>
      <c r="D6" s="434"/>
      <c r="E6" s="434"/>
      <c r="F6" s="96" t="s">
        <v>130</v>
      </c>
      <c r="G6" s="97" t="s">
        <v>131</v>
      </c>
      <c r="H6" s="96" t="s">
        <v>132</v>
      </c>
      <c r="I6" s="97" t="s">
        <v>115</v>
      </c>
      <c r="J6" s="491"/>
      <c r="K6" s="102" t="s">
        <v>137</v>
      </c>
      <c r="L6" s="103" t="s">
        <v>138</v>
      </c>
      <c r="M6" s="494"/>
    </row>
    <row r="7" spans="1:13" ht="66" customHeight="1">
      <c r="A7" s="169">
        <v>1</v>
      </c>
      <c r="B7" s="172" t="s">
        <v>340</v>
      </c>
      <c r="C7" s="170" t="s">
        <v>336</v>
      </c>
      <c r="D7" s="238">
        <v>2547</v>
      </c>
      <c r="E7" s="238" t="s">
        <v>433</v>
      </c>
      <c r="F7" s="171">
        <v>1</v>
      </c>
      <c r="G7" s="171"/>
      <c r="H7" s="171"/>
      <c r="I7" s="171"/>
      <c r="J7" s="172" t="s">
        <v>371</v>
      </c>
      <c r="K7" s="159">
        <v>1</v>
      </c>
      <c r="L7" s="159"/>
      <c r="M7" s="228" t="s">
        <v>451</v>
      </c>
    </row>
    <row r="8" spans="1:13" ht="21.75">
      <c r="A8" s="173"/>
      <c r="B8" s="245"/>
      <c r="C8" s="474" t="s">
        <v>3</v>
      </c>
      <c r="D8" s="474"/>
      <c r="E8" s="475"/>
      <c r="F8" s="175">
        <f>SUM(F7:F7)</f>
        <v>1</v>
      </c>
      <c r="G8" s="175">
        <f>SUM(G7:G7)</f>
        <v>0</v>
      </c>
      <c r="H8" s="175">
        <f>SUM(H7:H7)</f>
        <v>0</v>
      </c>
      <c r="I8" s="175">
        <f>SUM(I7:I7)</f>
        <v>0</v>
      </c>
      <c r="J8" s="186"/>
      <c r="K8" s="175">
        <f>SUM(K7:K7)</f>
        <v>1</v>
      </c>
      <c r="L8" s="175">
        <f>SUM(L7:L7)</f>
        <v>0</v>
      </c>
      <c r="M8" s="187"/>
    </row>
    <row r="9" spans="1:13" ht="42">
      <c r="A9" s="169">
        <v>2</v>
      </c>
      <c r="B9" s="353" t="s">
        <v>440</v>
      </c>
      <c r="C9" s="182" t="s">
        <v>413</v>
      </c>
      <c r="D9" s="354">
        <v>2546</v>
      </c>
      <c r="E9" s="354" t="s">
        <v>434</v>
      </c>
      <c r="F9" s="355">
        <v>1</v>
      </c>
      <c r="G9" s="355"/>
      <c r="H9" s="355"/>
      <c r="I9" s="355"/>
      <c r="J9" s="353" t="s">
        <v>378</v>
      </c>
      <c r="K9" s="356">
        <v>1</v>
      </c>
      <c r="L9" s="356"/>
      <c r="M9" s="357" t="s">
        <v>454</v>
      </c>
    </row>
    <row r="10" spans="1:13" ht="42">
      <c r="A10" s="181"/>
      <c r="B10" s="168"/>
      <c r="C10" s="209" t="s">
        <v>484</v>
      </c>
      <c r="D10" s="241"/>
      <c r="E10" s="241"/>
      <c r="F10" s="183"/>
      <c r="G10" s="183"/>
      <c r="H10" s="183"/>
      <c r="I10" s="183"/>
      <c r="J10" s="168"/>
      <c r="K10" s="157"/>
      <c r="L10" s="157"/>
      <c r="M10" s="338"/>
    </row>
    <row r="11" spans="1:13" ht="21.75">
      <c r="A11" s="173"/>
      <c r="B11" s="245"/>
      <c r="C11" s="474" t="s">
        <v>3</v>
      </c>
      <c r="D11" s="474"/>
      <c r="E11" s="475"/>
      <c r="F11" s="175">
        <f>SUM(F9:F10)</f>
        <v>1</v>
      </c>
      <c r="G11" s="175">
        <f>SUM(G9:G10)</f>
        <v>0</v>
      </c>
      <c r="H11" s="175">
        <f>SUM(H9:H10)</f>
        <v>0</v>
      </c>
      <c r="I11" s="175">
        <f>SUM(I9:I10)</f>
        <v>0</v>
      </c>
      <c r="J11" s="186"/>
      <c r="K11" s="175">
        <f>SUM(K9:K10)</f>
        <v>1</v>
      </c>
      <c r="L11" s="175">
        <f>SUM(L9:L10)</f>
        <v>0</v>
      </c>
      <c r="M11" s="187"/>
    </row>
    <row r="12" spans="1:13" ht="47.25" customHeight="1">
      <c r="A12" s="184">
        <v>3</v>
      </c>
      <c r="B12" s="172" t="s">
        <v>468</v>
      </c>
      <c r="C12" s="172" t="s">
        <v>372</v>
      </c>
      <c r="D12" s="242">
        <v>2546</v>
      </c>
      <c r="E12" s="242" t="s">
        <v>438</v>
      </c>
      <c r="F12" s="171">
        <v>1</v>
      </c>
      <c r="G12" s="171"/>
      <c r="H12" s="171"/>
      <c r="I12" s="171"/>
      <c r="J12" s="172" t="s">
        <v>466</v>
      </c>
      <c r="K12" s="159">
        <v>1</v>
      </c>
      <c r="L12" s="159"/>
      <c r="M12" s="228" t="s">
        <v>464</v>
      </c>
    </row>
    <row r="13" spans="1:13" ht="48" customHeight="1">
      <c r="A13" s="349">
        <v>4</v>
      </c>
      <c r="B13" s="350" t="s">
        <v>361</v>
      </c>
      <c r="C13" s="174" t="s">
        <v>332</v>
      </c>
      <c r="D13" s="358">
        <v>2546</v>
      </c>
      <c r="E13" s="238" t="s">
        <v>438</v>
      </c>
      <c r="F13" s="359">
        <v>1</v>
      </c>
      <c r="G13" s="359"/>
      <c r="H13" s="359"/>
      <c r="I13" s="359"/>
      <c r="J13" s="170" t="s">
        <v>466</v>
      </c>
      <c r="K13" s="351">
        <v>1</v>
      </c>
      <c r="L13" s="351"/>
      <c r="M13" s="352" t="s">
        <v>464</v>
      </c>
    </row>
    <row r="14" spans="1:13" ht="46.5" customHeight="1">
      <c r="A14" s="181"/>
      <c r="B14" s="172"/>
      <c r="C14" s="174" t="s">
        <v>335</v>
      </c>
      <c r="D14" s="242"/>
      <c r="E14" s="242"/>
      <c r="F14" s="171"/>
      <c r="G14" s="171"/>
      <c r="H14" s="171"/>
      <c r="I14" s="171"/>
      <c r="J14" s="172"/>
      <c r="K14" s="159"/>
      <c r="L14" s="159"/>
      <c r="M14" s="228"/>
    </row>
    <row r="15" spans="1:13" ht="63.75" customHeight="1">
      <c r="A15" s="178">
        <v>5</v>
      </c>
      <c r="B15" s="174" t="s">
        <v>469</v>
      </c>
      <c r="C15" s="174" t="s">
        <v>325</v>
      </c>
      <c r="D15" s="240">
        <v>2546</v>
      </c>
      <c r="E15" s="242" t="s">
        <v>438</v>
      </c>
      <c r="F15" s="175">
        <v>1</v>
      </c>
      <c r="G15" s="175"/>
      <c r="H15" s="175"/>
      <c r="I15" s="175"/>
      <c r="J15" s="172" t="s">
        <v>466</v>
      </c>
      <c r="K15" s="159">
        <v>1</v>
      </c>
      <c r="L15" s="159"/>
      <c r="M15" s="228" t="s">
        <v>464</v>
      </c>
    </row>
    <row r="16" spans="1:13" ht="26.25">
      <c r="A16" s="452" t="s">
        <v>404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</row>
    <row r="17" spans="1:13" ht="26.25">
      <c r="A17" s="4"/>
      <c r="B17" s="4"/>
      <c r="C17" s="3"/>
      <c r="D17" s="4"/>
      <c r="E17" s="4"/>
      <c r="F17" s="3"/>
      <c r="G17" s="3"/>
      <c r="H17" s="3"/>
      <c r="I17" s="3"/>
      <c r="J17" s="414" t="s">
        <v>487</v>
      </c>
      <c r="K17" s="414"/>
      <c r="L17" s="414"/>
      <c r="M17" s="414"/>
    </row>
    <row r="18" spans="1:13" ht="21.75">
      <c r="A18" s="485" t="s">
        <v>326</v>
      </c>
      <c r="B18" s="207" t="s">
        <v>139</v>
      </c>
      <c r="C18" s="206" t="s">
        <v>199</v>
      </c>
      <c r="D18" s="462" t="s">
        <v>432</v>
      </c>
      <c r="E18" s="462" t="s">
        <v>116</v>
      </c>
      <c r="F18" s="487" t="s">
        <v>129</v>
      </c>
      <c r="G18" s="488"/>
      <c r="H18" s="488"/>
      <c r="I18" s="489"/>
      <c r="J18" s="490" t="s">
        <v>134</v>
      </c>
      <c r="K18" s="492" t="s">
        <v>136</v>
      </c>
      <c r="L18" s="492"/>
      <c r="M18" s="493" t="s">
        <v>175</v>
      </c>
    </row>
    <row r="19" spans="1:13" ht="21.75">
      <c r="A19" s="486"/>
      <c r="B19" s="96"/>
      <c r="C19" s="96" t="s">
        <v>198</v>
      </c>
      <c r="D19" s="434"/>
      <c r="E19" s="434"/>
      <c r="F19" s="96" t="s">
        <v>130</v>
      </c>
      <c r="G19" s="97" t="s">
        <v>131</v>
      </c>
      <c r="H19" s="96" t="s">
        <v>132</v>
      </c>
      <c r="I19" s="97" t="s">
        <v>115</v>
      </c>
      <c r="J19" s="491"/>
      <c r="K19" s="102" t="s">
        <v>137</v>
      </c>
      <c r="L19" s="103" t="s">
        <v>138</v>
      </c>
      <c r="M19" s="494"/>
    </row>
    <row r="20" spans="1:13" ht="45.75" customHeight="1">
      <c r="A20" s="349">
        <v>6</v>
      </c>
      <c r="B20" s="482" t="s">
        <v>470</v>
      </c>
      <c r="C20" s="174" t="s">
        <v>330</v>
      </c>
      <c r="D20" s="358">
        <v>2546</v>
      </c>
      <c r="E20" s="238"/>
      <c r="F20" s="359">
        <v>1</v>
      </c>
      <c r="G20" s="359"/>
      <c r="H20" s="359"/>
      <c r="I20" s="359"/>
      <c r="J20" s="170" t="s">
        <v>466</v>
      </c>
      <c r="K20" s="351">
        <v>1</v>
      </c>
      <c r="L20" s="351"/>
      <c r="M20" s="352" t="s">
        <v>464</v>
      </c>
    </row>
    <row r="21" spans="1:13" ht="42">
      <c r="A21" s="181"/>
      <c r="B21" s="483"/>
      <c r="C21" s="174" t="s">
        <v>331</v>
      </c>
      <c r="D21" s="242"/>
      <c r="E21" s="242"/>
      <c r="F21" s="171"/>
      <c r="G21" s="171"/>
      <c r="H21" s="171"/>
      <c r="I21" s="171"/>
      <c r="J21" s="172"/>
      <c r="K21" s="159"/>
      <c r="L21" s="159"/>
      <c r="M21" s="228"/>
    </row>
    <row r="22" spans="1:13" ht="49.5" customHeight="1">
      <c r="A22" s="178">
        <v>7</v>
      </c>
      <c r="B22" s="174" t="s">
        <v>374</v>
      </c>
      <c r="C22" s="174" t="s">
        <v>373</v>
      </c>
      <c r="D22" s="240">
        <v>2546</v>
      </c>
      <c r="E22" s="240" t="s">
        <v>438</v>
      </c>
      <c r="F22" s="175">
        <v>1</v>
      </c>
      <c r="G22" s="175"/>
      <c r="H22" s="175"/>
      <c r="I22" s="175"/>
      <c r="J22" s="174" t="s">
        <v>375</v>
      </c>
      <c r="K22" s="161">
        <v>1</v>
      </c>
      <c r="L22" s="161"/>
      <c r="M22" s="340" t="s">
        <v>465</v>
      </c>
    </row>
    <row r="23" spans="1:13" ht="63">
      <c r="A23" s="184">
        <v>8</v>
      </c>
      <c r="B23" s="172" t="s">
        <v>365</v>
      </c>
      <c r="C23" s="172" t="s">
        <v>325</v>
      </c>
      <c r="D23" s="242">
        <v>2547</v>
      </c>
      <c r="E23" s="242" t="s">
        <v>438</v>
      </c>
      <c r="F23" s="171">
        <v>1</v>
      </c>
      <c r="G23" s="171"/>
      <c r="H23" s="171"/>
      <c r="I23" s="171"/>
      <c r="J23" s="172" t="s">
        <v>471</v>
      </c>
      <c r="K23" s="159">
        <v>1</v>
      </c>
      <c r="L23" s="159"/>
      <c r="M23" s="341" t="s">
        <v>467</v>
      </c>
    </row>
    <row r="24" spans="1:13" ht="44.25" customHeight="1">
      <c r="A24" s="348">
        <v>9</v>
      </c>
      <c r="B24" s="482" t="s">
        <v>360</v>
      </c>
      <c r="C24" s="172" t="s">
        <v>327</v>
      </c>
      <c r="D24" s="238">
        <v>2547</v>
      </c>
      <c r="E24" s="238" t="s">
        <v>438</v>
      </c>
      <c r="F24" s="360">
        <v>1</v>
      </c>
      <c r="G24" s="360"/>
      <c r="H24" s="360"/>
      <c r="I24" s="360"/>
      <c r="J24" s="482" t="s">
        <v>471</v>
      </c>
      <c r="K24" s="351">
        <v>1</v>
      </c>
      <c r="L24" s="351"/>
      <c r="M24" s="363" t="s">
        <v>467</v>
      </c>
    </row>
    <row r="25" spans="1:13" ht="42">
      <c r="A25" s="184"/>
      <c r="B25" s="483"/>
      <c r="C25" s="172" t="s">
        <v>328</v>
      </c>
      <c r="D25" s="242"/>
      <c r="E25" s="242"/>
      <c r="F25" s="171"/>
      <c r="G25" s="171"/>
      <c r="H25" s="171"/>
      <c r="I25" s="171"/>
      <c r="J25" s="483"/>
      <c r="K25" s="159"/>
      <c r="L25" s="159"/>
      <c r="M25" s="341"/>
    </row>
    <row r="26" spans="1:13" ht="69" customHeight="1">
      <c r="A26" s="184">
        <v>10</v>
      </c>
      <c r="B26" s="172" t="s">
        <v>366</v>
      </c>
      <c r="C26" s="172" t="s">
        <v>329</v>
      </c>
      <c r="D26" s="242">
        <v>2547</v>
      </c>
      <c r="E26" s="242" t="s">
        <v>438</v>
      </c>
      <c r="F26" s="171">
        <v>1</v>
      </c>
      <c r="G26" s="171"/>
      <c r="H26" s="171"/>
      <c r="I26" s="171"/>
      <c r="J26" s="172" t="s">
        <v>471</v>
      </c>
      <c r="K26" s="159">
        <v>1</v>
      </c>
      <c r="L26" s="159"/>
      <c r="M26" s="341" t="s">
        <v>467</v>
      </c>
    </row>
    <row r="27" spans="1:13" ht="26.25">
      <c r="A27" s="452" t="s">
        <v>404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</row>
    <row r="28" spans="1:13" ht="26.25">
      <c r="A28" s="4"/>
      <c r="B28" s="4"/>
      <c r="C28" s="3"/>
      <c r="D28" s="4"/>
      <c r="E28" s="4"/>
      <c r="F28" s="3"/>
      <c r="G28" s="3"/>
      <c r="H28" s="3"/>
      <c r="I28" s="3"/>
      <c r="J28" s="414" t="s">
        <v>488</v>
      </c>
      <c r="K28" s="414"/>
      <c r="L28" s="414"/>
      <c r="M28" s="414"/>
    </row>
    <row r="29" spans="1:13" ht="21.75">
      <c r="A29" s="485" t="s">
        <v>326</v>
      </c>
      <c r="B29" s="207" t="s">
        <v>139</v>
      </c>
      <c r="C29" s="206" t="s">
        <v>199</v>
      </c>
      <c r="D29" s="462" t="s">
        <v>432</v>
      </c>
      <c r="E29" s="462" t="s">
        <v>116</v>
      </c>
      <c r="F29" s="487" t="s">
        <v>129</v>
      </c>
      <c r="G29" s="488"/>
      <c r="H29" s="488"/>
      <c r="I29" s="489"/>
      <c r="J29" s="490" t="s">
        <v>134</v>
      </c>
      <c r="K29" s="492" t="s">
        <v>136</v>
      </c>
      <c r="L29" s="492"/>
      <c r="M29" s="493" t="s">
        <v>175</v>
      </c>
    </row>
    <row r="30" spans="1:13" ht="21.75">
      <c r="A30" s="486"/>
      <c r="B30" s="96"/>
      <c r="C30" s="96" t="s">
        <v>198</v>
      </c>
      <c r="D30" s="434"/>
      <c r="E30" s="434"/>
      <c r="F30" s="96" t="s">
        <v>130</v>
      </c>
      <c r="G30" s="97" t="s">
        <v>131</v>
      </c>
      <c r="H30" s="96" t="s">
        <v>132</v>
      </c>
      <c r="I30" s="97" t="s">
        <v>115</v>
      </c>
      <c r="J30" s="491"/>
      <c r="K30" s="102" t="s">
        <v>137</v>
      </c>
      <c r="L30" s="103" t="s">
        <v>138</v>
      </c>
      <c r="M30" s="494"/>
    </row>
    <row r="31" spans="1:13" ht="45.75" customHeight="1">
      <c r="A31" s="348">
        <v>11</v>
      </c>
      <c r="B31" s="482" t="s">
        <v>338</v>
      </c>
      <c r="C31" s="172" t="s">
        <v>325</v>
      </c>
      <c r="D31" s="238">
        <v>2547</v>
      </c>
      <c r="E31" s="238" t="s">
        <v>438</v>
      </c>
      <c r="F31" s="360">
        <v>1</v>
      </c>
      <c r="G31" s="360"/>
      <c r="H31" s="360"/>
      <c r="I31" s="360"/>
      <c r="J31" s="170" t="s">
        <v>337</v>
      </c>
      <c r="K31" s="351">
        <v>1</v>
      </c>
      <c r="L31" s="351"/>
      <c r="M31" s="361" t="s">
        <v>339</v>
      </c>
    </row>
    <row r="32" spans="1:13" ht="42">
      <c r="A32" s="348"/>
      <c r="B32" s="484"/>
      <c r="C32" s="172" t="s">
        <v>327</v>
      </c>
      <c r="D32" s="238"/>
      <c r="E32" s="238"/>
      <c r="F32" s="360"/>
      <c r="G32" s="360"/>
      <c r="H32" s="360"/>
      <c r="I32" s="360"/>
      <c r="J32" s="170"/>
      <c r="K32" s="351"/>
      <c r="L32" s="351"/>
      <c r="M32" s="361"/>
    </row>
    <row r="33" spans="1:13" ht="45" customHeight="1">
      <c r="A33" s="348"/>
      <c r="B33" s="170"/>
      <c r="C33" s="172" t="s">
        <v>328</v>
      </c>
      <c r="D33" s="238"/>
      <c r="E33" s="238"/>
      <c r="F33" s="360"/>
      <c r="G33" s="360"/>
      <c r="H33" s="360"/>
      <c r="I33" s="360"/>
      <c r="J33" s="170"/>
      <c r="K33" s="351"/>
      <c r="L33" s="351"/>
      <c r="M33" s="363"/>
    </row>
    <row r="34" spans="1:13" ht="42" customHeight="1">
      <c r="A34" s="348"/>
      <c r="B34" s="170"/>
      <c r="C34" s="172" t="s">
        <v>329</v>
      </c>
      <c r="D34" s="238"/>
      <c r="E34" s="238"/>
      <c r="F34" s="360"/>
      <c r="G34" s="360"/>
      <c r="H34" s="360"/>
      <c r="I34" s="360"/>
      <c r="J34" s="170"/>
      <c r="K34" s="351"/>
      <c r="L34" s="351"/>
      <c r="M34" s="363"/>
    </row>
    <row r="35" spans="1:13" ht="42" customHeight="1">
      <c r="A35" s="348"/>
      <c r="B35" s="170"/>
      <c r="C35" s="172" t="s">
        <v>330</v>
      </c>
      <c r="D35" s="238"/>
      <c r="E35" s="238"/>
      <c r="F35" s="360"/>
      <c r="G35" s="360"/>
      <c r="H35" s="360"/>
      <c r="I35" s="360"/>
      <c r="J35" s="170"/>
      <c r="K35" s="351"/>
      <c r="L35" s="351"/>
      <c r="M35" s="363"/>
    </row>
    <row r="36" spans="1:13" ht="42" customHeight="1">
      <c r="A36" s="348"/>
      <c r="B36" s="170"/>
      <c r="C36" s="172" t="s">
        <v>331</v>
      </c>
      <c r="D36" s="238"/>
      <c r="E36" s="238"/>
      <c r="F36" s="360"/>
      <c r="G36" s="360"/>
      <c r="H36" s="360"/>
      <c r="I36" s="360"/>
      <c r="J36" s="170"/>
      <c r="K36" s="351"/>
      <c r="L36" s="351"/>
      <c r="M36" s="363"/>
    </row>
    <row r="37" spans="1:13" ht="42" customHeight="1">
      <c r="A37" s="348"/>
      <c r="B37" s="170"/>
      <c r="C37" s="172" t="s">
        <v>332</v>
      </c>
      <c r="D37" s="238"/>
      <c r="E37" s="238"/>
      <c r="F37" s="360"/>
      <c r="G37" s="360"/>
      <c r="H37" s="360"/>
      <c r="I37" s="360"/>
      <c r="J37" s="170"/>
      <c r="K37" s="351"/>
      <c r="L37" s="351"/>
      <c r="M37" s="363"/>
    </row>
    <row r="38" spans="1:13" ht="42" customHeight="1">
      <c r="A38" s="348"/>
      <c r="B38" s="170"/>
      <c r="C38" s="172" t="s">
        <v>333</v>
      </c>
      <c r="D38" s="238"/>
      <c r="E38" s="238"/>
      <c r="F38" s="360"/>
      <c r="G38" s="360"/>
      <c r="H38" s="360"/>
      <c r="I38" s="360"/>
      <c r="J38" s="170"/>
      <c r="K38" s="351"/>
      <c r="L38" s="351"/>
      <c r="M38" s="363"/>
    </row>
    <row r="39" spans="1:13" ht="42" customHeight="1">
      <c r="A39" s="348"/>
      <c r="B39" s="170"/>
      <c r="C39" s="172" t="s">
        <v>334</v>
      </c>
      <c r="D39" s="238"/>
      <c r="E39" s="238"/>
      <c r="F39" s="360"/>
      <c r="G39" s="360"/>
      <c r="H39" s="360"/>
      <c r="I39" s="360"/>
      <c r="J39" s="170"/>
      <c r="K39" s="351"/>
      <c r="L39" s="351"/>
      <c r="M39" s="363"/>
    </row>
    <row r="40" spans="1:13" ht="45.75" customHeight="1">
      <c r="A40" s="184"/>
      <c r="B40" s="172"/>
      <c r="C40" s="172" t="s">
        <v>335</v>
      </c>
      <c r="D40" s="242"/>
      <c r="E40" s="242"/>
      <c r="F40" s="171"/>
      <c r="G40" s="171"/>
      <c r="H40" s="171"/>
      <c r="I40" s="171"/>
      <c r="J40" s="172"/>
      <c r="K40" s="159"/>
      <c r="L40" s="159"/>
      <c r="M40" s="341"/>
    </row>
    <row r="41" spans="1:13" ht="26.25">
      <c r="A41" s="452" t="s">
        <v>404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</row>
    <row r="42" spans="1:13" ht="26.25">
      <c r="A42" s="4"/>
      <c r="B42" s="4"/>
      <c r="C42" s="3"/>
      <c r="D42" s="4"/>
      <c r="E42" s="4"/>
      <c r="F42" s="3"/>
      <c r="G42" s="3"/>
      <c r="H42" s="3"/>
      <c r="I42" s="3"/>
      <c r="J42" s="414" t="s">
        <v>489</v>
      </c>
      <c r="K42" s="414"/>
      <c r="L42" s="414"/>
      <c r="M42" s="414"/>
    </row>
    <row r="43" spans="1:13" ht="21.75">
      <c r="A43" s="485" t="s">
        <v>326</v>
      </c>
      <c r="B43" s="207" t="s">
        <v>139</v>
      </c>
      <c r="C43" s="206" t="s">
        <v>199</v>
      </c>
      <c r="D43" s="462" t="s">
        <v>432</v>
      </c>
      <c r="E43" s="462" t="s">
        <v>116</v>
      </c>
      <c r="F43" s="487" t="s">
        <v>129</v>
      </c>
      <c r="G43" s="488"/>
      <c r="H43" s="488"/>
      <c r="I43" s="489"/>
      <c r="J43" s="490" t="s">
        <v>134</v>
      </c>
      <c r="K43" s="492" t="s">
        <v>136</v>
      </c>
      <c r="L43" s="492"/>
      <c r="M43" s="493" t="s">
        <v>175</v>
      </c>
    </row>
    <row r="44" spans="1:13" ht="21.75">
      <c r="A44" s="486"/>
      <c r="B44" s="96"/>
      <c r="C44" s="96" t="s">
        <v>198</v>
      </c>
      <c r="D44" s="434"/>
      <c r="E44" s="434"/>
      <c r="F44" s="96" t="s">
        <v>130</v>
      </c>
      <c r="G44" s="97" t="s">
        <v>131</v>
      </c>
      <c r="H44" s="96" t="s">
        <v>132</v>
      </c>
      <c r="I44" s="97" t="s">
        <v>115</v>
      </c>
      <c r="J44" s="491"/>
      <c r="K44" s="102" t="s">
        <v>137</v>
      </c>
      <c r="L44" s="103" t="s">
        <v>138</v>
      </c>
      <c r="M44" s="494"/>
    </row>
    <row r="45" spans="1:13" ht="46.5" customHeight="1">
      <c r="A45" s="348">
        <v>12</v>
      </c>
      <c r="B45" s="482" t="s">
        <v>367</v>
      </c>
      <c r="C45" s="172" t="s">
        <v>330</v>
      </c>
      <c r="D45" s="238">
        <v>2547</v>
      </c>
      <c r="E45" s="238" t="s">
        <v>438</v>
      </c>
      <c r="F45" s="360">
        <v>1</v>
      </c>
      <c r="G45" s="360"/>
      <c r="H45" s="360"/>
      <c r="I45" s="360"/>
      <c r="J45" s="482" t="s">
        <v>471</v>
      </c>
      <c r="K45" s="351">
        <v>1</v>
      </c>
      <c r="L45" s="351"/>
      <c r="M45" s="363" t="s">
        <v>467</v>
      </c>
    </row>
    <row r="46" spans="1:13" ht="46.5" customHeight="1">
      <c r="A46" s="348"/>
      <c r="B46" s="484"/>
      <c r="C46" s="172" t="s">
        <v>331</v>
      </c>
      <c r="D46" s="238"/>
      <c r="E46" s="238"/>
      <c r="F46" s="360"/>
      <c r="G46" s="360"/>
      <c r="H46" s="360"/>
      <c r="I46" s="360"/>
      <c r="J46" s="484"/>
      <c r="K46" s="351"/>
      <c r="L46" s="351"/>
      <c r="M46" s="363"/>
    </row>
    <row r="47" spans="1:13" ht="46.5" customHeight="1">
      <c r="A47" s="184"/>
      <c r="B47" s="172"/>
      <c r="C47" s="172" t="s">
        <v>332</v>
      </c>
      <c r="D47" s="242"/>
      <c r="E47" s="242"/>
      <c r="F47" s="171"/>
      <c r="G47" s="171"/>
      <c r="H47" s="171"/>
      <c r="I47" s="171"/>
      <c r="J47" s="172"/>
      <c r="K47" s="159"/>
      <c r="L47" s="159"/>
      <c r="M47" s="341"/>
    </row>
    <row r="48" spans="1:13" ht="47.25" customHeight="1">
      <c r="A48" s="348">
        <v>13</v>
      </c>
      <c r="B48" s="362" t="s">
        <v>368</v>
      </c>
      <c r="C48" s="172" t="s">
        <v>333</v>
      </c>
      <c r="D48" s="238">
        <v>2547</v>
      </c>
      <c r="E48" s="238" t="s">
        <v>438</v>
      </c>
      <c r="F48" s="360">
        <v>1</v>
      </c>
      <c r="G48" s="360"/>
      <c r="H48" s="360"/>
      <c r="I48" s="360"/>
      <c r="J48" s="482" t="s">
        <v>471</v>
      </c>
      <c r="K48" s="351">
        <v>1</v>
      </c>
      <c r="L48" s="351"/>
      <c r="M48" s="363" t="s">
        <v>467</v>
      </c>
    </row>
    <row r="49" spans="1:13" ht="47.25" customHeight="1">
      <c r="A49" s="348"/>
      <c r="B49" s="170"/>
      <c r="C49" s="172" t="s">
        <v>334</v>
      </c>
      <c r="D49" s="238"/>
      <c r="E49" s="238"/>
      <c r="F49" s="360"/>
      <c r="G49" s="360"/>
      <c r="H49" s="360"/>
      <c r="I49" s="360"/>
      <c r="J49" s="484"/>
      <c r="K49" s="351"/>
      <c r="L49" s="351"/>
      <c r="M49" s="363"/>
    </row>
    <row r="50" spans="1:13" ht="47.25" customHeight="1">
      <c r="A50" s="184"/>
      <c r="B50" s="172"/>
      <c r="C50" s="172" t="s">
        <v>335</v>
      </c>
      <c r="D50" s="242"/>
      <c r="E50" s="242"/>
      <c r="F50" s="171"/>
      <c r="G50" s="171"/>
      <c r="H50" s="171"/>
      <c r="I50" s="171"/>
      <c r="J50" s="172"/>
      <c r="K50" s="159"/>
      <c r="L50" s="159"/>
      <c r="M50" s="341"/>
    </row>
    <row r="51" spans="1:13" ht="117" customHeight="1">
      <c r="A51" s="184">
        <v>14</v>
      </c>
      <c r="B51" s="172" t="s">
        <v>475</v>
      </c>
      <c r="C51" s="172" t="s">
        <v>349</v>
      </c>
      <c r="D51" s="242">
        <v>2547</v>
      </c>
      <c r="E51" s="242" t="s">
        <v>438</v>
      </c>
      <c r="F51" s="171">
        <v>1</v>
      </c>
      <c r="G51" s="171"/>
      <c r="H51" s="171"/>
      <c r="I51" s="171"/>
      <c r="J51" s="180" t="s">
        <v>348</v>
      </c>
      <c r="K51" s="159">
        <v>1</v>
      </c>
      <c r="L51" s="159"/>
      <c r="M51" s="228" t="s">
        <v>477</v>
      </c>
    </row>
    <row r="52" spans="1:13" ht="26.25">
      <c r="A52" s="452" t="s">
        <v>404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</row>
    <row r="53" spans="1:13" ht="26.25">
      <c r="A53" s="4"/>
      <c r="B53" s="4"/>
      <c r="C53" s="3"/>
      <c r="D53" s="4"/>
      <c r="E53" s="4"/>
      <c r="F53" s="3"/>
      <c r="G53" s="3"/>
      <c r="H53" s="3"/>
      <c r="I53" s="3"/>
      <c r="J53" s="414" t="s">
        <v>490</v>
      </c>
      <c r="K53" s="414"/>
      <c r="L53" s="414"/>
      <c r="M53" s="414"/>
    </row>
    <row r="54" spans="1:13" ht="21.75">
      <c r="A54" s="485" t="s">
        <v>326</v>
      </c>
      <c r="B54" s="207" t="s">
        <v>139</v>
      </c>
      <c r="C54" s="206" t="s">
        <v>199</v>
      </c>
      <c r="D54" s="462" t="s">
        <v>432</v>
      </c>
      <c r="E54" s="462" t="s">
        <v>116</v>
      </c>
      <c r="F54" s="487" t="s">
        <v>129</v>
      </c>
      <c r="G54" s="488"/>
      <c r="H54" s="488"/>
      <c r="I54" s="489"/>
      <c r="J54" s="490" t="s">
        <v>134</v>
      </c>
      <c r="K54" s="492" t="s">
        <v>136</v>
      </c>
      <c r="L54" s="492"/>
      <c r="M54" s="493" t="s">
        <v>175</v>
      </c>
    </row>
    <row r="55" spans="1:13" ht="21.75">
      <c r="A55" s="486"/>
      <c r="B55" s="96"/>
      <c r="C55" s="96" t="s">
        <v>198</v>
      </c>
      <c r="D55" s="434"/>
      <c r="E55" s="434"/>
      <c r="F55" s="96" t="s">
        <v>130</v>
      </c>
      <c r="G55" s="97" t="s">
        <v>131</v>
      </c>
      <c r="H55" s="96" t="s">
        <v>132</v>
      </c>
      <c r="I55" s="97" t="s">
        <v>115</v>
      </c>
      <c r="J55" s="491"/>
      <c r="K55" s="102" t="s">
        <v>137</v>
      </c>
      <c r="L55" s="103" t="s">
        <v>138</v>
      </c>
      <c r="M55" s="494"/>
    </row>
    <row r="56" spans="1:13" ht="45.75" customHeight="1">
      <c r="A56" s="348">
        <v>15</v>
      </c>
      <c r="B56" s="482" t="s">
        <v>363</v>
      </c>
      <c r="C56" s="172" t="s">
        <v>369</v>
      </c>
      <c r="D56" s="238">
        <v>2547</v>
      </c>
      <c r="E56" s="238" t="s">
        <v>438</v>
      </c>
      <c r="F56" s="360">
        <v>1</v>
      </c>
      <c r="G56" s="360"/>
      <c r="H56" s="360"/>
      <c r="I56" s="360"/>
      <c r="J56" s="482" t="s">
        <v>471</v>
      </c>
      <c r="K56" s="351">
        <v>1</v>
      </c>
      <c r="L56" s="351"/>
      <c r="M56" s="363" t="s">
        <v>467</v>
      </c>
    </row>
    <row r="57" spans="1:13" ht="45.75" customHeight="1">
      <c r="A57" s="184"/>
      <c r="B57" s="483"/>
      <c r="C57" s="172" t="s">
        <v>370</v>
      </c>
      <c r="D57" s="242"/>
      <c r="E57" s="242"/>
      <c r="F57" s="171"/>
      <c r="G57" s="171"/>
      <c r="H57" s="171"/>
      <c r="I57" s="171"/>
      <c r="J57" s="483"/>
      <c r="K57" s="159"/>
      <c r="L57" s="159"/>
      <c r="M57" s="341"/>
    </row>
    <row r="58" spans="1:13" ht="49.5" customHeight="1">
      <c r="A58" s="348">
        <v>16</v>
      </c>
      <c r="B58" s="170" t="s">
        <v>360</v>
      </c>
      <c r="C58" s="172" t="s">
        <v>335</v>
      </c>
      <c r="D58" s="238">
        <v>2548</v>
      </c>
      <c r="E58" s="238" t="s">
        <v>438</v>
      </c>
      <c r="F58" s="360">
        <v>1</v>
      </c>
      <c r="G58" s="360"/>
      <c r="H58" s="360"/>
      <c r="I58" s="360"/>
      <c r="J58" s="482" t="s">
        <v>471</v>
      </c>
      <c r="K58" s="351">
        <v>1</v>
      </c>
      <c r="L58" s="351"/>
      <c r="M58" s="363" t="s">
        <v>474</v>
      </c>
    </row>
    <row r="59" spans="1:13" ht="49.5" customHeight="1">
      <c r="A59" s="184"/>
      <c r="B59" s="172"/>
      <c r="C59" s="172" t="s">
        <v>351</v>
      </c>
      <c r="D59" s="242"/>
      <c r="E59" s="242"/>
      <c r="F59" s="171"/>
      <c r="G59" s="171"/>
      <c r="H59" s="171"/>
      <c r="I59" s="171"/>
      <c r="J59" s="483"/>
      <c r="K59" s="159"/>
      <c r="L59" s="159"/>
      <c r="M59" s="341"/>
    </row>
    <row r="60" spans="1:13" ht="49.5" customHeight="1">
      <c r="A60" s="348">
        <v>17</v>
      </c>
      <c r="B60" s="170" t="s">
        <v>361</v>
      </c>
      <c r="C60" s="172" t="s">
        <v>330</v>
      </c>
      <c r="D60" s="238">
        <v>2548</v>
      </c>
      <c r="E60" s="238" t="s">
        <v>438</v>
      </c>
      <c r="F60" s="360">
        <v>1</v>
      </c>
      <c r="G60" s="360"/>
      <c r="H60" s="360"/>
      <c r="I60" s="360"/>
      <c r="J60" s="482" t="s">
        <v>471</v>
      </c>
      <c r="K60" s="351">
        <v>1</v>
      </c>
      <c r="L60" s="351"/>
      <c r="M60" s="363" t="s">
        <v>474</v>
      </c>
    </row>
    <row r="61" spans="1:13" ht="49.5" customHeight="1">
      <c r="A61" s="184"/>
      <c r="B61" s="172"/>
      <c r="C61" s="172" t="s">
        <v>333</v>
      </c>
      <c r="D61" s="242"/>
      <c r="E61" s="242"/>
      <c r="F61" s="171"/>
      <c r="G61" s="171"/>
      <c r="H61" s="171"/>
      <c r="I61" s="171"/>
      <c r="J61" s="483"/>
      <c r="K61" s="159"/>
      <c r="L61" s="159"/>
      <c r="M61" s="341"/>
    </row>
    <row r="62" spans="1:13" ht="45.75" customHeight="1">
      <c r="A62" s="348">
        <v>18</v>
      </c>
      <c r="B62" s="482" t="s">
        <v>362</v>
      </c>
      <c r="C62" s="172" t="s">
        <v>352</v>
      </c>
      <c r="D62" s="238">
        <v>2548</v>
      </c>
      <c r="E62" s="238" t="s">
        <v>438</v>
      </c>
      <c r="F62" s="360">
        <v>1</v>
      </c>
      <c r="G62" s="360"/>
      <c r="H62" s="360"/>
      <c r="I62" s="360"/>
      <c r="J62" s="482" t="s">
        <v>471</v>
      </c>
      <c r="K62" s="351">
        <v>1</v>
      </c>
      <c r="L62" s="351"/>
      <c r="M62" s="363" t="s">
        <v>474</v>
      </c>
    </row>
    <row r="63" spans="1:13" ht="45.75" customHeight="1">
      <c r="A63" s="348"/>
      <c r="B63" s="484"/>
      <c r="C63" s="172" t="s">
        <v>353</v>
      </c>
      <c r="D63" s="238"/>
      <c r="E63" s="238"/>
      <c r="F63" s="360"/>
      <c r="G63" s="360"/>
      <c r="H63" s="360"/>
      <c r="I63" s="360"/>
      <c r="J63" s="484"/>
      <c r="K63" s="351"/>
      <c r="L63" s="351"/>
      <c r="M63" s="363"/>
    </row>
    <row r="64" spans="1:13" ht="45.75" customHeight="1">
      <c r="A64" s="184"/>
      <c r="B64" s="172"/>
      <c r="C64" s="172" t="s">
        <v>354</v>
      </c>
      <c r="D64" s="242"/>
      <c r="E64" s="242"/>
      <c r="F64" s="171"/>
      <c r="G64" s="171"/>
      <c r="H64" s="171"/>
      <c r="I64" s="171"/>
      <c r="J64" s="172"/>
      <c r="K64" s="159"/>
      <c r="L64" s="159"/>
      <c r="M64" s="341"/>
    </row>
    <row r="65" spans="1:13" ht="26.25">
      <c r="A65" s="452" t="s">
        <v>404</v>
      </c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</row>
    <row r="66" spans="1:13" ht="26.25">
      <c r="A66" s="4"/>
      <c r="B66" s="4"/>
      <c r="C66" s="3"/>
      <c r="D66" s="4"/>
      <c r="E66" s="4"/>
      <c r="F66" s="3"/>
      <c r="G66" s="3"/>
      <c r="H66" s="3"/>
      <c r="I66" s="3"/>
      <c r="J66" s="414" t="s">
        <v>491</v>
      </c>
      <c r="K66" s="414"/>
      <c r="L66" s="414"/>
      <c r="M66" s="414"/>
    </row>
    <row r="67" spans="1:13" ht="21.75">
      <c r="A67" s="485" t="s">
        <v>326</v>
      </c>
      <c r="B67" s="207" t="s">
        <v>139</v>
      </c>
      <c r="C67" s="206" t="s">
        <v>199</v>
      </c>
      <c r="D67" s="462" t="s">
        <v>432</v>
      </c>
      <c r="E67" s="462" t="s">
        <v>116</v>
      </c>
      <c r="F67" s="487" t="s">
        <v>129</v>
      </c>
      <c r="G67" s="488"/>
      <c r="H67" s="488"/>
      <c r="I67" s="489"/>
      <c r="J67" s="490" t="s">
        <v>134</v>
      </c>
      <c r="K67" s="492" t="s">
        <v>136</v>
      </c>
      <c r="L67" s="492"/>
      <c r="M67" s="493" t="s">
        <v>175</v>
      </c>
    </row>
    <row r="68" spans="1:13" ht="21.75">
      <c r="A68" s="486"/>
      <c r="B68" s="96"/>
      <c r="C68" s="96" t="s">
        <v>198</v>
      </c>
      <c r="D68" s="434"/>
      <c r="E68" s="434"/>
      <c r="F68" s="96" t="s">
        <v>130</v>
      </c>
      <c r="G68" s="97" t="s">
        <v>131</v>
      </c>
      <c r="H68" s="96" t="s">
        <v>132</v>
      </c>
      <c r="I68" s="97" t="s">
        <v>115</v>
      </c>
      <c r="J68" s="491"/>
      <c r="K68" s="102" t="s">
        <v>137</v>
      </c>
      <c r="L68" s="103" t="s">
        <v>138</v>
      </c>
      <c r="M68" s="494"/>
    </row>
    <row r="69" spans="1:13" ht="48" customHeight="1">
      <c r="A69" s="348">
        <v>19</v>
      </c>
      <c r="B69" s="482" t="s">
        <v>363</v>
      </c>
      <c r="C69" s="172" t="s">
        <v>332</v>
      </c>
      <c r="D69" s="238">
        <v>2548</v>
      </c>
      <c r="E69" s="238" t="s">
        <v>438</v>
      </c>
      <c r="F69" s="360">
        <v>1</v>
      </c>
      <c r="G69" s="360"/>
      <c r="H69" s="360"/>
      <c r="I69" s="360"/>
      <c r="J69" s="482" t="s">
        <v>471</v>
      </c>
      <c r="K69" s="351">
        <v>1</v>
      </c>
      <c r="L69" s="351"/>
      <c r="M69" s="363" t="s">
        <v>474</v>
      </c>
    </row>
    <row r="70" spans="1:13" ht="48" customHeight="1">
      <c r="A70" s="348"/>
      <c r="B70" s="484"/>
      <c r="C70" s="172" t="s">
        <v>355</v>
      </c>
      <c r="D70" s="238"/>
      <c r="E70" s="238"/>
      <c r="F70" s="360"/>
      <c r="G70" s="360"/>
      <c r="H70" s="360"/>
      <c r="I70" s="360"/>
      <c r="J70" s="484"/>
      <c r="K70" s="351"/>
      <c r="L70" s="351"/>
      <c r="M70" s="363"/>
    </row>
    <row r="71" spans="1:13" ht="48" customHeight="1">
      <c r="A71" s="184"/>
      <c r="B71" s="172"/>
      <c r="C71" s="172" t="s">
        <v>356</v>
      </c>
      <c r="D71" s="242"/>
      <c r="E71" s="242"/>
      <c r="F71" s="171"/>
      <c r="G71" s="171"/>
      <c r="H71" s="171"/>
      <c r="I71" s="171"/>
      <c r="J71" s="172"/>
      <c r="K71" s="159"/>
      <c r="L71" s="159"/>
      <c r="M71" s="341"/>
    </row>
    <row r="72" spans="1:13" ht="62.25" customHeight="1">
      <c r="A72" s="184">
        <v>20</v>
      </c>
      <c r="B72" s="172" t="s">
        <v>364</v>
      </c>
      <c r="C72" s="172" t="s">
        <v>357</v>
      </c>
      <c r="D72" s="242">
        <v>2548</v>
      </c>
      <c r="E72" s="242" t="s">
        <v>438</v>
      </c>
      <c r="F72" s="171">
        <v>1</v>
      </c>
      <c r="G72" s="171"/>
      <c r="H72" s="171"/>
      <c r="I72" s="171"/>
      <c r="J72" s="172" t="s">
        <v>471</v>
      </c>
      <c r="K72" s="159">
        <v>1</v>
      </c>
      <c r="L72" s="159"/>
      <c r="M72" s="341" t="s">
        <v>474</v>
      </c>
    </row>
    <row r="73" spans="1:13" s="148" customFormat="1" ht="47.25" customHeight="1">
      <c r="A73" s="348">
        <v>21</v>
      </c>
      <c r="B73" s="170" t="s">
        <v>441</v>
      </c>
      <c r="C73" s="172" t="s">
        <v>358</v>
      </c>
      <c r="D73" s="238">
        <v>2548</v>
      </c>
      <c r="E73" s="238" t="s">
        <v>438</v>
      </c>
      <c r="F73" s="360">
        <v>1</v>
      </c>
      <c r="G73" s="360"/>
      <c r="H73" s="360"/>
      <c r="I73" s="360"/>
      <c r="J73" s="482" t="s">
        <v>471</v>
      </c>
      <c r="K73" s="351">
        <v>1</v>
      </c>
      <c r="L73" s="351"/>
      <c r="M73" s="363" t="s">
        <v>474</v>
      </c>
    </row>
    <row r="74" spans="1:13" s="148" customFormat="1" ht="47.25" customHeight="1">
      <c r="A74" s="184"/>
      <c r="B74" s="172"/>
      <c r="C74" s="172" t="s">
        <v>359</v>
      </c>
      <c r="D74" s="242"/>
      <c r="E74" s="242"/>
      <c r="F74" s="171"/>
      <c r="G74" s="171"/>
      <c r="H74" s="171"/>
      <c r="I74" s="171"/>
      <c r="J74" s="483"/>
      <c r="K74" s="159"/>
      <c r="L74" s="159"/>
      <c r="M74" s="341"/>
    </row>
    <row r="75" spans="1:13" s="148" customFormat="1" ht="105">
      <c r="A75" s="184">
        <v>22</v>
      </c>
      <c r="B75" s="172" t="s">
        <v>379</v>
      </c>
      <c r="C75" s="172" t="s">
        <v>325</v>
      </c>
      <c r="D75" s="242">
        <v>2548</v>
      </c>
      <c r="E75" s="242" t="s">
        <v>438</v>
      </c>
      <c r="F75" s="171">
        <v>1</v>
      </c>
      <c r="G75" s="171"/>
      <c r="H75" s="171"/>
      <c r="I75" s="171"/>
      <c r="J75" s="172" t="s">
        <v>412</v>
      </c>
      <c r="K75" s="159">
        <v>1</v>
      </c>
      <c r="L75" s="159"/>
      <c r="M75" s="228" t="s">
        <v>420</v>
      </c>
    </row>
    <row r="76" spans="1:13" ht="26.25">
      <c r="A76" s="452" t="s">
        <v>404</v>
      </c>
      <c r="B76" s="452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52"/>
    </row>
    <row r="77" spans="1:13" ht="26.25">
      <c r="A77" s="4"/>
      <c r="B77" s="4"/>
      <c r="C77" s="3"/>
      <c r="D77" s="4"/>
      <c r="E77" s="4"/>
      <c r="F77" s="3"/>
      <c r="G77" s="3"/>
      <c r="H77" s="3"/>
      <c r="I77" s="3"/>
      <c r="J77" s="414" t="s">
        <v>492</v>
      </c>
      <c r="K77" s="414"/>
      <c r="L77" s="414"/>
      <c r="M77" s="414"/>
    </row>
    <row r="78" spans="1:13" ht="21.75">
      <c r="A78" s="485" t="s">
        <v>326</v>
      </c>
      <c r="B78" s="207" t="s">
        <v>139</v>
      </c>
      <c r="C78" s="206" t="s">
        <v>199</v>
      </c>
      <c r="D78" s="462" t="s">
        <v>432</v>
      </c>
      <c r="E78" s="462" t="s">
        <v>116</v>
      </c>
      <c r="F78" s="487" t="s">
        <v>129</v>
      </c>
      <c r="G78" s="488"/>
      <c r="H78" s="488"/>
      <c r="I78" s="489"/>
      <c r="J78" s="490" t="s">
        <v>134</v>
      </c>
      <c r="K78" s="492" t="s">
        <v>136</v>
      </c>
      <c r="L78" s="492"/>
      <c r="M78" s="493" t="s">
        <v>175</v>
      </c>
    </row>
    <row r="79" spans="1:13" ht="21.75">
      <c r="A79" s="486"/>
      <c r="B79" s="96"/>
      <c r="C79" s="96" t="s">
        <v>198</v>
      </c>
      <c r="D79" s="434"/>
      <c r="E79" s="434"/>
      <c r="F79" s="96" t="s">
        <v>130</v>
      </c>
      <c r="G79" s="97" t="s">
        <v>131</v>
      </c>
      <c r="H79" s="96" t="s">
        <v>132</v>
      </c>
      <c r="I79" s="97" t="s">
        <v>115</v>
      </c>
      <c r="J79" s="491"/>
      <c r="K79" s="102" t="s">
        <v>137</v>
      </c>
      <c r="L79" s="103" t="s">
        <v>138</v>
      </c>
      <c r="M79" s="494"/>
    </row>
    <row r="80" spans="1:13" ht="42">
      <c r="A80" s="348">
        <v>23</v>
      </c>
      <c r="B80" s="170" t="s">
        <v>380</v>
      </c>
      <c r="C80" s="172" t="s">
        <v>328</v>
      </c>
      <c r="D80" s="238">
        <v>2548</v>
      </c>
      <c r="E80" s="238" t="s">
        <v>438</v>
      </c>
      <c r="F80" s="360">
        <v>1</v>
      </c>
      <c r="G80" s="360"/>
      <c r="H80" s="360"/>
      <c r="I80" s="360"/>
      <c r="J80" s="170" t="s">
        <v>381</v>
      </c>
      <c r="K80" s="351">
        <v>1</v>
      </c>
      <c r="L80" s="351"/>
      <c r="M80" s="352" t="s">
        <v>420</v>
      </c>
    </row>
    <row r="81" spans="1:13" ht="42">
      <c r="A81" s="184"/>
      <c r="B81" s="172"/>
      <c r="C81" s="172" t="s">
        <v>327</v>
      </c>
      <c r="D81" s="242"/>
      <c r="E81" s="242"/>
      <c r="F81" s="171"/>
      <c r="G81" s="171"/>
      <c r="H81" s="171"/>
      <c r="I81" s="171"/>
      <c r="J81" s="172"/>
      <c r="K81" s="159"/>
      <c r="L81" s="159"/>
      <c r="M81" s="228"/>
    </row>
    <row r="82" spans="1:13" ht="21.75">
      <c r="A82" s="478" t="s">
        <v>3</v>
      </c>
      <c r="B82" s="474"/>
      <c r="C82" s="474"/>
      <c r="D82" s="474"/>
      <c r="E82" s="475"/>
      <c r="F82" s="171">
        <f>SUM(F12:F81)</f>
        <v>21</v>
      </c>
      <c r="G82" s="171">
        <f>SUM(G12:G81)</f>
        <v>0</v>
      </c>
      <c r="H82" s="171">
        <f>SUM(H12:H81)</f>
        <v>0</v>
      </c>
      <c r="I82" s="171">
        <f>SUM(I12:I81)</f>
        <v>0</v>
      </c>
      <c r="J82" s="172"/>
      <c r="K82" s="171">
        <f>SUM(K12:K81)</f>
        <v>21</v>
      </c>
      <c r="L82" s="171">
        <f>SUM(L12:L81)</f>
        <v>0</v>
      </c>
      <c r="M82" s="160"/>
    </row>
    <row r="83" spans="1:13" ht="23.25">
      <c r="A83" s="502" t="s">
        <v>376</v>
      </c>
      <c r="B83" s="430"/>
      <c r="C83" s="430"/>
      <c r="D83" s="430"/>
      <c r="E83" s="503"/>
      <c r="F83" s="122"/>
      <c r="G83" s="122">
        <f>SUM(G82,G8,G11)</f>
        <v>0</v>
      </c>
      <c r="H83" s="122">
        <f>SUM(H82,H8,H11)</f>
        <v>0</v>
      </c>
      <c r="I83" s="122">
        <f>SUM(I82,I8,I11)</f>
        <v>0</v>
      </c>
      <c r="J83" s="99"/>
      <c r="K83" s="122">
        <f>SUM(K82,K8,K11)</f>
        <v>23</v>
      </c>
      <c r="L83" s="122">
        <f>SUM(L82,L8,L11)</f>
        <v>0</v>
      </c>
      <c r="M83" s="99"/>
    </row>
    <row r="84" spans="1:13" ht="23.25">
      <c r="A84" s="201"/>
      <c r="B84" s="232"/>
      <c r="C84" s="383" t="s">
        <v>485</v>
      </c>
      <c r="D84" s="383"/>
      <c r="E84" s="383"/>
      <c r="F84" s="383"/>
      <c r="G84" s="383"/>
      <c r="H84" s="383"/>
      <c r="I84" s="383"/>
      <c r="J84" s="107"/>
      <c r="K84" s="202"/>
      <c r="L84" s="202"/>
      <c r="M84" s="203"/>
    </row>
    <row r="85" spans="1:13" ht="23.25">
      <c r="A85" s="437" t="s">
        <v>478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9"/>
    </row>
    <row r="86" spans="1:13" ht="23.25">
      <c r="A86" s="301" t="s">
        <v>147</v>
      </c>
      <c r="B86" s="234"/>
      <c r="F86" s="342"/>
      <c r="G86" s="342"/>
      <c r="H86" s="342"/>
      <c r="I86" s="342"/>
      <c r="J86" s="499" t="s">
        <v>154</v>
      </c>
      <c r="K86" s="500"/>
      <c r="L86" s="500"/>
      <c r="M86" s="501"/>
    </row>
    <row r="87" spans="1:13" ht="23.25">
      <c r="A87" s="26" t="s">
        <v>169</v>
      </c>
      <c r="B87" s="231"/>
      <c r="C87" s="107"/>
      <c r="D87" s="202"/>
      <c r="E87" s="202"/>
      <c r="F87" s="107"/>
      <c r="G87" s="107"/>
      <c r="H87" s="107"/>
      <c r="I87" s="107"/>
      <c r="J87" s="108"/>
      <c r="K87" s="109"/>
      <c r="L87" s="109"/>
      <c r="M87" s="110"/>
    </row>
    <row r="88" spans="1:13" ht="23.25">
      <c r="A88" s="422" t="s">
        <v>196</v>
      </c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4"/>
    </row>
    <row r="89" spans="1:13" ht="23.25">
      <c r="A89" s="204" t="s">
        <v>76</v>
      </c>
      <c r="B89" s="204"/>
      <c r="C89" s="204"/>
      <c r="D89" s="247"/>
      <c r="E89" s="247"/>
      <c r="F89" s="204"/>
      <c r="G89" s="204"/>
      <c r="J89" s="429" t="s">
        <v>77</v>
      </c>
      <c r="K89" s="429"/>
      <c r="L89" s="429"/>
      <c r="M89" s="429"/>
    </row>
    <row r="90" spans="1:13" ht="23.25">
      <c r="A90" s="14" t="s">
        <v>197</v>
      </c>
      <c r="B90" s="14"/>
      <c r="C90" s="14"/>
      <c r="D90" s="4"/>
      <c r="E90" s="4"/>
      <c r="J90" s="420" t="s">
        <v>176</v>
      </c>
      <c r="K90" s="420"/>
      <c r="L90" s="420"/>
      <c r="M90" s="420"/>
    </row>
    <row r="91" spans="1:13" ht="21.75">
      <c r="A91" s="495"/>
      <c r="B91" s="495"/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</row>
  </sheetData>
  <sheetProtection/>
  <mergeCells count="92">
    <mergeCell ref="A16:M16"/>
    <mergeCell ref="J17:M17"/>
    <mergeCell ref="B20:B21"/>
    <mergeCell ref="B31:B32"/>
    <mergeCell ref="J86:M86"/>
    <mergeCell ref="J89:M89"/>
    <mergeCell ref="E18:E19"/>
    <mergeCell ref="A27:M27"/>
    <mergeCell ref="A18:A19"/>
    <mergeCell ref="F18:I18"/>
    <mergeCell ref="J18:J19"/>
    <mergeCell ref="K18:L18"/>
    <mergeCell ref="A88:M88"/>
    <mergeCell ref="A83:E83"/>
    <mergeCell ref="A82:E82"/>
    <mergeCell ref="M18:M19"/>
    <mergeCell ref="D18:D19"/>
    <mergeCell ref="J28:M28"/>
    <mergeCell ref="A29:A30"/>
    <mergeCell ref="B45:B46"/>
    <mergeCell ref="J48:J49"/>
    <mergeCell ref="J58:J59"/>
    <mergeCell ref="J60:J61"/>
    <mergeCell ref="A91:M91"/>
    <mergeCell ref="A3:M3"/>
    <mergeCell ref="J4:M4"/>
    <mergeCell ref="C84:I84"/>
    <mergeCell ref="A5:A6"/>
    <mergeCell ref="J90:M90"/>
    <mergeCell ref="M5:M6"/>
    <mergeCell ref="J24:J25"/>
    <mergeCell ref="B24:B25"/>
    <mergeCell ref="J45:J46"/>
    <mergeCell ref="A1:M1"/>
    <mergeCell ref="J2:M2"/>
    <mergeCell ref="D5:D6"/>
    <mergeCell ref="E5:E6"/>
    <mergeCell ref="C8:E8"/>
    <mergeCell ref="C11:E11"/>
    <mergeCell ref="J5:J6"/>
    <mergeCell ref="K5:L5"/>
    <mergeCell ref="F5:I5"/>
    <mergeCell ref="D29:D30"/>
    <mergeCell ref="E29:E30"/>
    <mergeCell ref="F29:I29"/>
    <mergeCell ref="J29:J30"/>
    <mergeCell ref="K29:L29"/>
    <mergeCell ref="M29:M30"/>
    <mergeCell ref="A41:M41"/>
    <mergeCell ref="J42:M42"/>
    <mergeCell ref="A43:A44"/>
    <mergeCell ref="F43:I43"/>
    <mergeCell ref="J43:J44"/>
    <mergeCell ref="K43:L43"/>
    <mergeCell ref="M43:M44"/>
    <mergeCell ref="D43:D44"/>
    <mergeCell ref="E43:E44"/>
    <mergeCell ref="A52:M52"/>
    <mergeCell ref="J53:M53"/>
    <mergeCell ref="A54:A55"/>
    <mergeCell ref="F54:I54"/>
    <mergeCell ref="J54:J55"/>
    <mergeCell ref="K54:L54"/>
    <mergeCell ref="M54:M55"/>
    <mergeCell ref="D54:D55"/>
    <mergeCell ref="E54:E55"/>
    <mergeCell ref="A76:M76"/>
    <mergeCell ref="J77:M77"/>
    <mergeCell ref="A78:A79"/>
    <mergeCell ref="F78:I78"/>
    <mergeCell ref="J78:J79"/>
    <mergeCell ref="K78:L78"/>
    <mergeCell ref="M78:M79"/>
    <mergeCell ref="D78:D79"/>
    <mergeCell ref="E78:E79"/>
    <mergeCell ref="A85:M85"/>
    <mergeCell ref="A65:M65"/>
    <mergeCell ref="J66:M66"/>
    <mergeCell ref="A67:A68"/>
    <mergeCell ref="F67:I67"/>
    <mergeCell ref="J67:J68"/>
    <mergeCell ref="K67:L67"/>
    <mergeCell ref="M67:M68"/>
    <mergeCell ref="D67:D68"/>
    <mergeCell ref="E67:E68"/>
    <mergeCell ref="J73:J74"/>
    <mergeCell ref="B56:B57"/>
    <mergeCell ref="J56:J57"/>
    <mergeCell ref="B62:B63"/>
    <mergeCell ref="J62:J63"/>
    <mergeCell ref="B69:B70"/>
    <mergeCell ref="J69:J70"/>
  </mergeCells>
  <printOptions/>
  <pageMargins left="0.75" right="0.75" top="1" bottom="1" header="0.5" footer="0.5"/>
  <pageSetup horizontalDpi="300" verticalDpi="300" orientation="landscape" paperSize="9" scale="87" r:id="rId1"/>
  <headerFooter alignWithMargins="0">
    <oddFooter>&amp;Cหน้า 1-&amp;P</oddFooter>
  </headerFooter>
  <rowBreaks count="6" manualBreakCount="6">
    <brk id="15" max="255" man="1"/>
    <brk id="26" max="255" man="1"/>
    <brk id="40" max="255" man="1"/>
    <brk id="51" max="255" man="1"/>
    <brk id="64" max="255" man="1"/>
    <brk id="75" max="255" man="1"/>
  </rowBreaks>
  <ignoredErrors>
    <ignoredError sqref="M20 M22:M23 M7:M1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0" zoomScaleNormal="75" zoomScaleSheetLayoutView="80" zoomScalePageLayoutView="0" workbookViewId="0" topLeftCell="A16">
      <selection activeCell="A33" sqref="A33"/>
    </sheetView>
  </sheetViews>
  <sheetFormatPr defaultColWidth="9.140625" defaultRowHeight="21.75"/>
  <cols>
    <col min="1" max="1" width="63.140625" style="7" customWidth="1"/>
    <col min="2" max="2" width="24.28125" style="7" customWidth="1"/>
    <col min="3" max="3" width="18.7109375" style="7" customWidth="1"/>
    <col min="4" max="4" width="8.7109375" style="7" customWidth="1"/>
    <col min="5" max="16384" width="9.140625" style="7" customWidth="1"/>
  </cols>
  <sheetData>
    <row r="1" spans="1:4" ht="30" customHeight="1">
      <c r="A1" s="452" t="s">
        <v>156</v>
      </c>
      <c r="B1" s="452"/>
      <c r="C1" s="452"/>
      <c r="D1" s="452"/>
    </row>
    <row r="2" spans="2:4" ht="26.25">
      <c r="B2" s="414" t="s">
        <v>157</v>
      </c>
      <c r="C2" s="414"/>
      <c r="D2" s="414"/>
    </row>
    <row r="3" spans="1:4" s="8" customFormat="1" ht="27.75" customHeight="1">
      <c r="A3" s="442" t="s">
        <v>200</v>
      </c>
      <c r="B3" s="496"/>
      <c r="C3" s="496"/>
      <c r="D3" s="514"/>
    </row>
    <row r="4" spans="1:4" s="8" customFormat="1" ht="26.25" customHeight="1">
      <c r="A4" s="515" t="s">
        <v>140</v>
      </c>
      <c r="B4" s="443"/>
      <c r="C4" s="443"/>
      <c r="D4" s="444"/>
    </row>
    <row r="5" spans="1:4" s="8" customFormat="1" ht="23.25" customHeight="1">
      <c r="A5" s="118" t="s">
        <v>214</v>
      </c>
      <c r="B5" s="512" t="s">
        <v>151</v>
      </c>
      <c r="C5" s="512"/>
      <c r="D5" s="513"/>
    </row>
    <row r="6" spans="1:4" s="9" customFormat="1" ht="23.25">
      <c r="A6" s="59" t="s">
        <v>0</v>
      </c>
      <c r="B6" s="23" t="s">
        <v>45</v>
      </c>
      <c r="C6" s="505" t="s">
        <v>208</v>
      </c>
      <c r="D6" s="506"/>
    </row>
    <row r="7" spans="1:4" ht="23.25">
      <c r="A7" s="60" t="s">
        <v>68</v>
      </c>
      <c r="B7" s="61">
        <v>39</v>
      </c>
      <c r="C7" s="62"/>
      <c r="D7" s="63"/>
    </row>
    <row r="8" spans="1:4" ht="23.25">
      <c r="A8" s="64" t="s">
        <v>69</v>
      </c>
      <c r="B8" s="65">
        <f>SUM(B9,B10)</f>
        <v>1</v>
      </c>
      <c r="C8" s="66"/>
      <c r="D8" s="67"/>
    </row>
    <row r="9" spans="1:4" ht="23.25">
      <c r="A9" s="68" t="s">
        <v>65</v>
      </c>
      <c r="B9" s="70" t="s">
        <v>243</v>
      </c>
      <c r="C9" s="87">
        <v>0</v>
      </c>
      <c r="D9" s="67" t="s">
        <v>102</v>
      </c>
    </row>
    <row r="10" spans="1:4" ht="23.25">
      <c r="A10" s="68" t="s">
        <v>66</v>
      </c>
      <c r="B10" s="69">
        <v>1</v>
      </c>
      <c r="C10" s="87">
        <f>B10/B7</f>
        <v>0.02564102564102564</v>
      </c>
      <c r="D10" s="67" t="s">
        <v>102</v>
      </c>
    </row>
    <row r="11" spans="1:4" ht="23.25">
      <c r="A11" s="64" t="s">
        <v>94</v>
      </c>
      <c r="B11" s="25"/>
      <c r="C11" s="86"/>
      <c r="D11" s="67"/>
    </row>
    <row r="12" spans="1:4" s="8" customFormat="1" ht="23.25">
      <c r="A12" s="68" t="s">
        <v>95</v>
      </c>
      <c r="B12" s="218">
        <f>SUM(B16,B20)</f>
        <v>28</v>
      </c>
      <c r="C12" s="86"/>
      <c r="D12" s="67"/>
    </row>
    <row r="13" spans="1:4" s="8" customFormat="1" ht="23.25">
      <c r="A13" s="68" t="s">
        <v>96</v>
      </c>
      <c r="B13" s="69"/>
      <c r="C13" s="87">
        <f>B16/B7</f>
        <v>0.02564102564102564</v>
      </c>
      <c r="D13" s="67" t="s">
        <v>102</v>
      </c>
    </row>
    <row r="14" spans="1:4" s="8" customFormat="1" ht="23.25">
      <c r="A14" s="68" t="s">
        <v>70</v>
      </c>
      <c r="B14" s="70" t="s">
        <v>243</v>
      </c>
      <c r="C14" s="85"/>
      <c r="D14" s="71"/>
    </row>
    <row r="15" spans="1:4" s="8" customFormat="1" ht="23.25">
      <c r="A15" s="68" t="s">
        <v>71</v>
      </c>
      <c r="B15" s="69">
        <v>1</v>
      </c>
      <c r="C15" s="85"/>
      <c r="D15" s="71"/>
    </row>
    <row r="16" spans="1:4" s="8" customFormat="1" ht="23.25">
      <c r="A16" s="68" t="s">
        <v>67</v>
      </c>
      <c r="B16" s="70">
        <f>SUM(B14,B15)</f>
        <v>1</v>
      </c>
      <c r="C16" s="85"/>
      <c r="D16" s="71"/>
    </row>
    <row r="17" spans="1:4" s="8" customFormat="1" ht="23.25">
      <c r="A17" s="68" t="s">
        <v>99</v>
      </c>
      <c r="B17" s="70"/>
      <c r="C17" s="87">
        <f>B20/B7</f>
        <v>0.6923076923076923</v>
      </c>
      <c r="D17" s="67" t="s">
        <v>102</v>
      </c>
    </row>
    <row r="18" spans="1:4" s="8" customFormat="1" ht="23.25">
      <c r="A18" s="68" t="s">
        <v>70</v>
      </c>
      <c r="B18" s="70" t="s">
        <v>243</v>
      </c>
      <c r="C18" s="83"/>
      <c r="D18" s="71"/>
    </row>
    <row r="19" spans="1:4" s="8" customFormat="1" ht="23.25">
      <c r="A19" s="68" t="s">
        <v>71</v>
      </c>
      <c r="B19" s="70">
        <v>27</v>
      </c>
      <c r="C19" s="83"/>
      <c r="D19" s="71"/>
    </row>
    <row r="20" spans="1:4" s="8" customFormat="1" ht="23.25">
      <c r="A20" s="68" t="s">
        <v>67</v>
      </c>
      <c r="B20" s="70">
        <f>SUM(B18,B19)</f>
        <v>27</v>
      </c>
      <c r="C20" s="83"/>
      <c r="D20" s="71"/>
    </row>
    <row r="21" spans="1:4" s="8" customFormat="1" ht="23.25">
      <c r="A21" s="72" t="s">
        <v>97</v>
      </c>
      <c r="B21" s="70" t="s">
        <v>243</v>
      </c>
      <c r="C21" s="87">
        <v>0</v>
      </c>
      <c r="D21" s="67" t="s">
        <v>102</v>
      </c>
    </row>
    <row r="22" spans="1:4" s="8" customFormat="1" ht="23.25">
      <c r="A22" s="73" t="s">
        <v>98</v>
      </c>
      <c r="B22" s="74" t="s">
        <v>243</v>
      </c>
      <c r="C22" s="84">
        <v>0</v>
      </c>
      <c r="D22" s="75" t="s">
        <v>102</v>
      </c>
    </row>
    <row r="23" spans="1:4" s="8" customFormat="1" ht="23.25">
      <c r="A23" s="116" t="s">
        <v>204</v>
      </c>
      <c r="B23" s="223"/>
      <c r="C23" s="208">
        <f>((B8+B12)/B7)*100</f>
        <v>74.35897435897436</v>
      </c>
      <c r="D23" s="343" t="s">
        <v>418</v>
      </c>
    </row>
    <row r="24" spans="1:4" s="8" customFormat="1" ht="23.25">
      <c r="A24" s="116" t="s">
        <v>414</v>
      </c>
      <c r="B24" s="219"/>
      <c r="C24" s="220"/>
      <c r="D24" s="82"/>
    </row>
    <row r="25" spans="1:4" ht="23.25">
      <c r="A25" s="26" t="s">
        <v>147</v>
      </c>
      <c r="B25" s="508" t="s">
        <v>154</v>
      </c>
      <c r="C25" s="508"/>
      <c r="D25" s="509"/>
    </row>
    <row r="26" spans="1:4" ht="23.25">
      <c r="A26" s="417" t="s">
        <v>215</v>
      </c>
      <c r="B26" s="418"/>
      <c r="C26" s="418"/>
      <c r="D26" s="419"/>
    </row>
    <row r="27" spans="1:4" ht="27" customHeight="1">
      <c r="A27" s="507" t="s">
        <v>177</v>
      </c>
      <c r="B27" s="426"/>
      <c r="C27" s="426"/>
      <c r="D27" s="427"/>
    </row>
    <row r="28" spans="1:4" ht="48" customHeight="1">
      <c r="A28" s="507" t="s">
        <v>170</v>
      </c>
      <c r="B28" s="510"/>
      <c r="C28" s="510"/>
      <c r="D28" s="511"/>
    </row>
    <row r="29" spans="1:4" ht="23.25">
      <c r="A29" s="425" t="s">
        <v>202</v>
      </c>
      <c r="B29" s="426"/>
      <c r="C29" s="426"/>
      <c r="D29" s="427"/>
    </row>
    <row r="30" spans="1:4" ht="48" customHeight="1">
      <c r="A30" s="507" t="s">
        <v>180</v>
      </c>
      <c r="B30" s="426"/>
      <c r="C30" s="426"/>
      <c r="D30" s="427"/>
    </row>
    <row r="31" spans="1:4" ht="23.25">
      <c r="A31" s="425" t="s">
        <v>480</v>
      </c>
      <c r="B31" s="426"/>
      <c r="C31" s="426"/>
      <c r="D31" s="427"/>
    </row>
    <row r="32" spans="1:4" ht="23.25">
      <c r="A32" s="422" t="s">
        <v>481</v>
      </c>
      <c r="B32" s="423"/>
      <c r="C32" s="423"/>
      <c r="D32" s="424"/>
    </row>
    <row r="33" spans="1:4" ht="23.25">
      <c r="A33" s="14" t="s">
        <v>76</v>
      </c>
      <c r="B33" s="5"/>
      <c r="C33" s="420" t="s">
        <v>77</v>
      </c>
      <c r="D33" s="420"/>
    </row>
    <row r="34" spans="1:4" ht="23.25">
      <c r="A34" s="14" t="s">
        <v>104</v>
      </c>
      <c r="B34" s="420" t="s">
        <v>201</v>
      </c>
      <c r="C34" s="420"/>
      <c r="D34" s="420"/>
    </row>
    <row r="36" spans="1:4" ht="23.25">
      <c r="A36" s="504"/>
      <c r="B36" s="504"/>
      <c r="C36" s="504"/>
      <c r="D36" s="504"/>
    </row>
  </sheetData>
  <sheetProtection/>
  <mergeCells count="17">
    <mergeCell ref="A1:D1"/>
    <mergeCell ref="B2:D2"/>
    <mergeCell ref="A28:D28"/>
    <mergeCell ref="A26:D26"/>
    <mergeCell ref="B5:D5"/>
    <mergeCell ref="A3:D3"/>
    <mergeCell ref="A4:D4"/>
    <mergeCell ref="B34:D34"/>
    <mergeCell ref="A36:D36"/>
    <mergeCell ref="C6:D6"/>
    <mergeCell ref="C33:D33"/>
    <mergeCell ref="A27:D27"/>
    <mergeCell ref="A30:D30"/>
    <mergeCell ref="A32:D32"/>
    <mergeCell ref="B25:D25"/>
    <mergeCell ref="A29:D29"/>
    <mergeCell ref="A31:D31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portrait" paperSize="9" scale="81" r:id="rId1"/>
  <headerFooter alignWithMargins="0">
    <oddFooter>&amp;Cหน้า 1-&amp;P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="90" zoomScaleNormal="75" zoomScaleSheetLayoutView="90" zoomScalePageLayoutView="0" workbookViewId="0" topLeftCell="A56">
      <selection activeCell="G58" sqref="G58"/>
    </sheetView>
  </sheetViews>
  <sheetFormatPr defaultColWidth="9.140625" defaultRowHeight="21.75"/>
  <cols>
    <col min="1" max="1" width="7.00390625" style="4" customWidth="1"/>
    <col min="2" max="2" width="28.28125" style="3" customWidth="1"/>
    <col min="3" max="4" width="15.8515625" style="3" customWidth="1"/>
    <col min="5" max="5" width="12.421875" style="3" customWidth="1"/>
    <col min="6" max="6" width="20.8515625" style="3" customWidth="1"/>
    <col min="7" max="7" width="20.57421875" style="3" customWidth="1"/>
    <col min="8" max="8" width="9.00390625" style="3" customWidth="1"/>
    <col min="9" max="9" width="6.8515625" style="3" customWidth="1"/>
    <col min="10" max="10" width="8.140625" style="3" customWidth="1"/>
    <col min="11" max="11" width="6.7109375" style="3" customWidth="1"/>
    <col min="12" max="12" width="6.00390625" style="3" customWidth="1"/>
    <col min="13" max="13" width="6.8515625" style="4" customWidth="1"/>
    <col min="14" max="15" width="6.421875" style="4" customWidth="1"/>
    <col min="16" max="16" width="9.28125" style="3" customWidth="1"/>
    <col min="17" max="16384" width="9.140625" style="3" customWidth="1"/>
  </cols>
  <sheetData>
    <row r="1" spans="1:17" ht="26.25">
      <c r="A1" s="452" t="s">
        <v>126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47" t="s">
        <v>405</v>
      </c>
      <c r="N1" s="447"/>
      <c r="O1" s="447"/>
      <c r="P1" s="447"/>
      <c r="Q1" s="447"/>
    </row>
    <row r="3" spans="1:17" ht="26.25">
      <c r="A3" s="515" t="s">
        <v>158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77"/>
    </row>
    <row r="4" spans="1:17" ht="23.25">
      <c r="A4" s="118" t="s">
        <v>214</v>
      </c>
      <c r="B4" s="79"/>
      <c r="C4" s="79"/>
      <c r="D4" s="79"/>
      <c r="E4" s="79"/>
      <c r="F4" s="79"/>
      <c r="G4" s="79"/>
      <c r="H4" s="79"/>
      <c r="I4" s="79"/>
      <c r="J4" s="79"/>
      <c r="K4" s="512" t="s">
        <v>151</v>
      </c>
      <c r="L4" s="512"/>
      <c r="M4" s="512"/>
      <c r="N4" s="512"/>
      <c r="O4" s="512"/>
      <c r="P4" s="512"/>
      <c r="Q4" s="513"/>
    </row>
    <row r="5" spans="1:17" s="1" customFormat="1" ht="23.25" customHeight="1">
      <c r="A5" s="524" t="s">
        <v>82</v>
      </c>
      <c r="B5" s="527" t="s">
        <v>46</v>
      </c>
      <c r="C5" s="524" t="s">
        <v>178</v>
      </c>
      <c r="D5" s="123"/>
      <c r="E5" s="527" t="s">
        <v>48</v>
      </c>
      <c r="F5" s="527" t="s">
        <v>49</v>
      </c>
      <c r="G5" s="91"/>
      <c r="H5" s="91"/>
      <c r="I5" s="505" t="s">
        <v>50</v>
      </c>
      <c r="J5" s="505"/>
      <c r="K5" s="505"/>
      <c r="L5" s="505"/>
      <c r="M5" s="505"/>
      <c r="N5" s="505"/>
      <c r="O5" s="505"/>
      <c r="P5" s="505"/>
      <c r="Q5" s="516" t="s">
        <v>85</v>
      </c>
    </row>
    <row r="6" spans="1:17" s="2" customFormat="1" ht="90" customHeight="1">
      <c r="A6" s="525"/>
      <c r="B6" s="528"/>
      <c r="C6" s="528"/>
      <c r="D6" s="92" t="s">
        <v>47</v>
      </c>
      <c r="E6" s="528"/>
      <c r="F6" s="528"/>
      <c r="G6" s="88" t="s">
        <v>141</v>
      </c>
      <c r="H6" s="88" t="s">
        <v>142</v>
      </c>
      <c r="I6" s="519" t="s">
        <v>53</v>
      </c>
      <c r="J6" s="516" t="s">
        <v>100</v>
      </c>
      <c r="K6" s="522" t="s">
        <v>51</v>
      </c>
      <c r="L6" s="523"/>
      <c r="M6" s="522" t="s">
        <v>52</v>
      </c>
      <c r="N6" s="523"/>
      <c r="O6" s="516" t="s">
        <v>83</v>
      </c>
      <c r="P6" s="516" t="s">
        <v>72</v>
      </c>
      <c r="Q6" s="517"/>
    </row>
    <row r="7" spans="1:17" ht="23.25">
      <c r="A7" s="526"/>
      <c r="B7" s="529"/>
      <c r="C7" s="529"/>
      <c r="D7" s="93"/>
      <c r="E7" s="529"/>
      <c r="F7" s="529"/>
      <c r="G7" s="93"/>
      <c r="H7" s="93"/>
      <c r="I7" s="520"/>
      <c r="J7" s="521"/>
      <c r="K7" s="78" t="s">
        <v>89</v>
      </c>
      <c r="L7" s="78" t="s">
        <v>90</v>
      </c>
      <c r="M7" s="29" t="s">
        <v>89</v>
      </c>
      <c r="N7" s="29" t="s">
        <v>90</v>
      </c>
      <c r="O7" s="521"/>
      <c r="P7" s="521"/>
      <c r="Q7" s="518"/>
    </row>
    <row r="8" spans="1:17" s="345" customFormat="1" ht="53.25" customHeight="1">
      <c r="A8" s="125">
        <v>1</v>
      </c>
      <c r="B8" s="126" t="s">
        <v>216</v>
      </c>
      <c r="C8" s="126" t="s">
        <v>217</v>
      </c>
      <c r="D8" s="125" t="s">
        <v>218</v>
      </c>
      <c r="E8" s="127" t="s">
        <v>219</v>
      </c>
      <c r="F8" s="126" t="s">
        <v>220</v>
      </c>
      <c r="G8" s="125" t="s">
        <v>221</v>
      </c>
      <c r="H8" s="128"/>
      <c r="I8" s="129"/>
      <c r="J8" s="128"/>
      <c r="K8" s="128"/>
      <c r="L8" s="128"/>
      <c r="M8" s="128"/>
      <c r="N8" s="128">
        <v>1</v>
      </c>
      <c r="O8" s="128">
        <v>1</v>
      </c>
      <c r="P8" s="128"/>
      <c r="Q8" s="128"/>
    </row>
    <row r="9" spans="1:17" s="344" customFormat="1" ht="53.25" customHeight="1">
      <c r="A9" s="130">
        <v>2</v>
      </c>
      <c r="B9" s="131" t="s">
        <v>222</v>
      </c>
      <c r="C9" s="132" t="s">
        <v>223</v>
      </c>
      <c r="D9" s="125" t="s">
        <v>218</v>
      </c>
      <c r="E9" s="127" t="s">
        <v>224</v>
      </c>
      <c r="F9" s="133" t="s">
        <v>220</v>
      </c>
      <c r="G9" s="134" t="s">
        <v>221</v>
      </c>
      <c r="H9" s="135"/>
      <c r="I9" s="135"/>
      <c r="J9" s="135"/>
      <c r="K9" s="135"/>
      <c r="L9" s="135"/>
      <c r="M9" s="135"/>
      <c r="N9" s="135">
        <v>1</v>
      </c>
      <c r="O9" s="135">
        <v>1</v>
      </c>
      <c r="P9" s="135"/>
      <c r="Q9" s="135"/>
    </row>
    <row r="10" spans="1:17" s="344" customFormat="1" ht="57" customHeight="1">
      <c r="A10" s="130">
        <v>3</v>
      </c>
      <c r="B10" s="132" t="s">
        <v>227</v>
      </c>
      <c r="C10" s="132" t="s">
        <v>225</v>
      </c>
      <c r="D10" s="125" t="s">
        <v>218</v>
      </c>
      <c r="E10" s="127" t="s">
        <v>226</v>
      </c>
      <c r="F10" s="133" t="s">
        <v>228</v>
      </c>
      <c r="G10" s="130" t="s">
        <v>229</v>
      </c>
      <c r="H10" s="135"/>
      <c r="I10" s="135"/>
      <c r="J10" s="135"/>
      <c r="K10" s="135"/>
      <c r="L10" s="135"/>
      <c r="M10" s="135"/>
      <c r="N10" s="135">
        <v>1</v>
      </c>
      <c r="O10" s="135">
        <v>1</v>
      </c>
      <c r="P10" s="135"/>
      <c r="Q10" s="135"/>
    </row>
    <row r="11" spans="1:17" s="344" customFormat="1" ht="61.5" customHeight="1">
      <c r="A11" s="125">
        <v>4</v>
      </c>
      <c r="B11" s="132" t="s">
        <v>230</v>
      </c>
      <c r="C11" s="132" t="s">
        <v>231</v>
      </c>
      <c r="D11" s="125" t="s">
        <v>218</v>
      </c>
      <c r="E11" s="127" t="s">
        <v>235</v>
      </c>
      <c r="F11" s="133" t="s">
        <v>232</v>
      </c>
      <c r="G11" s="130" t="s">
        <v>233</v>
      </c>
      <c r="H11" s="135"/>
      <c r="I11" s="135"/>
      <c r="J11" s="135"/>
      <c r="K11" s="135"/>
      <c r="L11" s="135"/>
      <c r="M11" s="135"/>
      <c r="N11" s="135">
        <v>1</v>
      </c>
      <c r="O11" s="135">
        <v>1</v>
      </c>
      <c r="P11" s="135"/>
      <c r="Q11" s="135"/>
    </row>
    <row r="12" spans="1:17" s="345" customFormat="1" ht="57.75" customHeight="1">
      <c r="A12" s="130">
        <v>5</v>
      </c>
      <c r="B12" s="132" t="s">
        <v>234</v>
      </c>
      <c r="C12" s="132" t="s">
        <v>231</v>
      </c>
      <c r="D12" s="134" t="s">
        <v>218</v>
      </c>
      <c r="E12" s="127" t="s">
        <v>235</v>
      </c>
      <c r="F12" s="133" t="s">
        <v>236</v>
      </c>
      <c r="G12" s="130" t="s">
        <v>221</v>
      </c>
      <c r="H12" s="135"/>
      <c r="I12" s="135"/>
      <c r="J12" s="135"/>
      <c r="K12" s="135"/>
      <c r="L12" s="136"/>
      <c r="M12" s="135"/>
      <c r="N12" s="135">
        <v>1</v>
      </c>
      <c r="O12" s="135">
        <v>1</v>
      </c>
      <c r="P12" s="135"/>
      <c r="Q12" s="135"/>
    </row>
    <row r="13" spans="1:17" ht="26.25">
      <c r="A13" s="452" t="s">
        <v>126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47" t="s">
        <v>406</v>
      </c>
      <c r="N13" s="447"/>
      <c r="O13" s="447"/>
      <c r="P13" s="447"/>
      <c r="Q13" s="447"/>
    </row>
    <row r="15" spans="1:17" s="1" customFormat="1" ht="23.25" customHeight="1">
      <c r="A15" s="524" t="s">
        <v>82</v>
      </c>
      <c r="B15" s="527" t="s">
        <v>46</v>
      </c>
      <c r="C15" s="524" t="s">
        <v>178</v>
      </c>
      <c r="D15" s="123"/>
      <c r="E15" s="527" t="s">
        <v>48</v>
      </c>
      <c r="F15" s="527" t="s">
        <v>49</v>
      </c>
      <c r="G15" s="91"/>
      <c r="H15" s="91"/>
      <c r="I15" s="505" t="s">
        <v>50</v>
      </c>
      <c r="J15" s="505"/>
      <c r="K15" s="505"/>
      <c r="L15" s="505"/>
      <c r="M15" s="505"/>
      <c r="N15" s="505"/>
      <c r="O15" s="505"/>
      <c r="P15" s="505"/>
      <c r="Q15" s="516" t="s">
        <v>85</v>
      </c>
    </row>
    <row r="16" spans="1:17" s="2" customFormat="1" ht="90" customHeight="1">
      <c r="A16" s="525"/>
      <c r="B16" s="528"/>
      <c r="C16" s="528"/>
      <c r="D16" s="92" t="s">
        <v>47</v>
      </c>
      <c r="E16" s="528"/>
      <c r="F16" s="528"/>
      <c r="G16" s="88" t="s">
        <v>141</v>
      </c>
      <c r="H16" s="88" t="s">
        <v>142</v>
      </c>
      <c r="I16" s="519" t="s">
        <v>53</v>
      </c>
      <c r="J16" s="516" t="s">
        <v>100</v>
      </c>
      <c r="K16" s="522" t="s">
        <v>51</v>
      </c>
      <c r="L16" s="523"/>
      <c r="M16" s="522" t="s">
        <v>52</v>
      </c>
      <c r="N16" s="523"/>
      <c r="O16" s="516" t="s">
        <v>83</v>
      </c>
      <c r="P16" s="516" t="s">
        <v>72</v>
      </c>
      <c r="Q16" s="517"/>
    </row>
    <row r="17" spans="1:17" ht="23.25">
      <c r="A17" s="526"/>
      <c r="B17" s="529"/>
      <c r="C17" s="529"/>
      <c r="D17" s="93"/>
      <c r="E17" s="529"/>
      <c r="F17" s="529"/>
      <c r="G17" s="93"/>
      <c r="H17" s="93"/>
      <c r="I17" s="520"/>
      <c r="J17" s="521"/>
      <c r="K17" s="78" t="s">
        <v>89</v>
      </c>
      <c r="L17" s="78" t="s">
        <v>90</v>
      </c>
      <c r="M17" s="29" t="s">
        <v>89</v>
      </c>
      <c r="N17" s="29" t="s">
        <v>90</v>
      </c>
      <c r="O17" s="521"/>
      <c r="P17" s="521"/>
      <c r="Q17" s="518"/>
    </row>
    <row r="18" spans="1:17" s="344" customFormat="1" ht="59.25" customHeight="1">
      <c r="A18" s="125">
        <v>6</v>
      </c>
      <c r="B18" s="132" t="s">
        <v>239</v>
      </c>
      <c r="C18" s="132" t="s">
        <v>237</v>
      </c>
      <c r="D18" s="125" t="s">
        <v>218</v>
      </c>
      <c r="E18" s="137" t="s">
        <v>238</v>
      </c>
      <c r="F18" s="133" t="s">
        <v>228</v>
      </c>
      <c r="G18" s="130" t="s">
        <v>240</v>
      </c>
      <c r="H18" s="135"/>
      <c r="I18" s="135"/>
      <c r="J18" s="135"/>
      <c r="K18" s="135"/>
      <c r="L18" s="136"/>
      <c r="M18" s="135"/>
      <c r="N18" s="135">
        <v>1</v>
      </c>
      <c r="O18" s="135">
        <v>1</v>
      </c>
      <c r="P18" s="135"/>
      <c r="Q18" s="135"/>
    </row>
    <row r="19" spans="1:17" s="344" customFormat="1" ht="56.25" customHeight="1">
      <c r="A19" s="125">
        <v>7</v>
      </c>
      <c r="B19" s="132" t="s">
        <v>241</v>
      </c>
      <c r="C19" s="132" t="s">
        <v>242</v>
      </c>
      <c r="D19" s="125" t="s">
        <v>218</v>
      </c>
      <c r="E19" s="130" t="s">
        <v>243</v>
      </c>
      <c r="F19" s="133" t="s">
        <v>244</v>
      </c>
      <c r="G19" s="130" t="s">
        <v>245</v>
      </c>
      <c r="H19" s="135"/>
      <c r="I19" s="135"/>
      <c r="J19" s="135"/>
      <c r="K19" s="135"/>
      <c r="L19" s="136"/>
      <c r="M19" s="135"/>
      <c r="N19" s="135">
        <v>1</v>
      </c>
      <c r="O19" s="135">
        <v>1</v>
      </c>
      <c r="P19" s="135"/>
      <c r="Q19" s="135"/>
    </row>
    <row r="20" spans="1:17" s="344" customFormat="1" ht="76.5" customHeight="1">
      <c r="A20" s="130">
        <v>8</v>
      </c>
      <c r="B20" s="138" t="s">
        <v>246</v>
      </c>
      <c r="C20" s="138" t="s">
        <v>247</v>
      </c>
      <c r="D20" s="130" t="s">
        <v>248</v>
      </c>
      <c r="E20" s="127" t="s">
        <v>249</v>
      </c>
      <c r="F20" s="139" t="s">
        <v>250</v>
      </c>
      <c r="G20" s="140" t="s">
        <v>251</v>
      </c>
      <c r="H20" s="135"/>
      <c r="I20" s="135"/>
      <c r="J20" s="135"/>
      <c r="K20" s="135"/>
      <c r="L20" s="136"/>
      <c r="M20" s="135"/>
      <c r="N20" s="135">
        <v>1</v>
      </c>
      <c r="O20" s="135">
        <v>1</v>
      </c>
      <c r="P20" s="135"/>
      <c r="Q20" s="135"/>
    </row>
    <row r="21" spans="1:17" s="344" customFormat="1" ht="60.75" customHeight="1">
      <c r="A21" s="130">
        <v>9</v>
      </c>
      <c r="B21" s="132" t="s">
        <v>252</v>
      </c>
      <c r="C21" s="132" t="s">
        <v>253</v>
      </c>
      <c r="D21" s="130" t="s">
        <v>248</v>
      </c>
      <c r="E21" s="130" t="s">
        <v>243</v>
      </c>
      <c r="F21" s="133" t="s">
        <v>254</v>
      </c>
      <c r="G21" s="130" t="s">
        <v>255</v>
      </c>
      <c r="H21" s="135" t="s">
        <v>256</v>
      </c>
      <c r="I21" s="135"/>
      <c r="J21" s="135"/>
      <c r="K21" s="135"/>
      <c r="L21" s="136"/>
      <c r="M21" s="135"/>
      <c r="N21" s="135">
        <v>1</v>
      </c>
      <c r="O21" s="135">
        <v>1</v>
      </c>
      <c r="P21" s="135"/>
      <c r="Q21" s="135"/>
    </row>
    <row r="22" spans="1:17" ht="26.25">
      <c r="A22" s="452" t="s">
        <v>126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47" t="s">
        <v>407</v>
      </c>
      <c r="N22" s="447"/>
      <c r="O22" s="447"/>
      <c r="P22" s="447"/>
      <c r="Q22" s="447"/>
    </row>
    <row r="24" spans="1:17" s="1" customFormat="1" ht="23.25" customHeight="1">
      <c r="A24" s="524" t="s">
        <v>82</v>
      </c>
      <c r="B24" s="527" t="s">
        <v>46</v>
      </c>
      <c r="C24" s="524" t="s">
        <v>178</v>
      </c>
      <c r="D24" s="123"/>
      <c r="E24" s="527" t="s">
        <v>48</v>
      </c>
      <c r="F24" s="527" t="s">
        <v>49</v>
      </c>
      <c r="G24" s="91"/>
      <c r="H24" s="91"/>
      <c r="I24" s="505" t="s">
        <v>50</v>
      </c>
      <c r="J24" s="505"/>
      <c r="K24" s="505"/>
      <c r="L24" s="505"/>
      <c r="M24" s="505"/>
      <c r="N24" s="505"/>
      <c r="O24" s="505"/>
      <c r="P24" s="505"/>
      <c r="Q24" s="516" t="s">
        <v>85</v>
      </c>
    </row>
    <row r="25" spans="1:17" s="2" customFormat="1" ht="90" customHeight="1">
      <c r="A25" s="525"/>
      <c r="B25" s="528"/>
      <c r="C25" s="528"/>
      <c r="D25" s="92" t="s">
        <v>47</v>
      </c>
      <c r="E25" s="528"/>
      <c r="F25" s="528"/>
      <c r="G25" s="88" t="s">
        <v>141</v>
      </c>
      <c r="H25" s="88" t="s">
        <v>142</v>
      </c>
      <c r="I25" s="519" t="s">
        <v>53</v>
      </c>
      <c r="J25" s="516" t="s">
        <v>100</v>
      </c>
      <c r="K25" s="522" t="s">
        <v>51</v>
      </c>
      <c r="L25" s="523"/>
      <c r="M25" s="522" t="s">
        <v>52</v>
      </c>
      <c r="N25" s="523"/>
      <c r="O25" s="516" t="s">
        <v>83</v>
      </c>
      <c r="P25" s="516" t="s">
        <v>72</v>
      </c>
      <c r="Q25" s="517"/>
    </row>
    <row r="26" spans="1:17" ht="23.25">
      <c r="A26" s="526"/>
      <c r="B26" s="529"/>
      <c r="C26" s="529"/>
      <c r="D26" s="93"/>
      <c r="E26" s="529"/>
      <c r="F26" s="529"/>
      <c r="G26" s="93"/>
      <c r="H26" s="93"/>
      <c r="I26" s="520"/>
      <c r="J26" s="521"/>
      <c r="K26" s="78" t="s">
        <v>89</v>
      </c>
      <c r="L26" s="78" t="s">
        <v>90</v>
      </c>
      <c r="M26" s="29" t="s">
        <v>89</v>
      </c>
      <c r="N26" s="29" t="s">
        <v>90</v>
      </c>
      <c r="O26" s="521"/>
      <c r="P26" s="521"/>
      <c r="Q26" s="518"/>
    </row>
    <row r="27" spans="1:17" s="344" customFormat="1" ht="66" customHeight="1">
      <c r="A27" s="130">
        <v>10</v>
      </c>
      <c r="B27" s="138" t="s">
        <v>257</v>
      </c>
      <c r="C27" s="138" t="s">
        <v>258</v>
      </c>
      <c r="D27" s="130" t="s">
        <v>248</v>
      </c>
      <c r="E27" s="130" t="s">
        <v>243</v>
      </c>
      <c r="F27" s="139" t="s">
        <v>259</v>
      </c>
      <c r="G27" s="130" t="s">
        <v>255</v>
      </c>
      <c r="H27" s="141">
        <v>1407</v>
      </c>
      <c r="I27" s="141"/>
      <c r="J27" s="141"/>
      <c r="K27" s="141"/>
      <c r="L27" s="141"/>
      <c r="M27" s="141"/>
      <c r="N27" s="141">
        <v>1</v>
      </c>
      <c r="O27" s="141">
        <v>1</v>
      </c>
      <c r="P27" s="135"/>
      <c r="Q27" s="142"/>
    </row>
    <row r="28" spans="1:17" s="345" customFormat="1" ht="64.5" customHeight="1">
      <c r="A28" s="130">
        <v>11</v>
      </c>
      <c r="B28" s="138" t="s">
        <v>260</v>
      </c>
      <c r="C28" s="138" t="s">
        <v>261</v>
      </c>
      <c r="D28" s="130" t="s">
        <v>248</v>
      </c>
      <c r="E28" s="130" t="s">
        <v>243</v>
      </c>
      <c r="F28" s="139" t="s">
        <v>262</v>
      </c>
      <c r="G28" s="130" t="s">
        <v>263</v>
      </c>
      <c r="H28" s="141"/>
      <c r="I28" s="141"/>
      <c r="J28" s="142">
        <v>1</v>
      </c>
      <c r="K28" s="141"/>
      <c r="L28" s="141"/>
      <c r="M28" s="141"/>
      <c r="N28" s="141"/>
      <c r="O28" s="141"/>
      <c r="P28" s="135"/>
      <c r="Q28" s="142"/>
    </row>
    <row r="29" spans="1:17" s="344" customFormat="1" ht="54" customHeight="1">
      <c r="A29" s="130">
        <v>12</v>
      </c>
      <c r="B29" s="138" t="s">
        <v>264</v>
      </c>
      <c r="C29" s="138" t="s">
        <v>265</v>
      </c>
      <c r="D29" s="130" t="s">
        <v>248</v>
      </c>
      <c r="E29" s="130" t="s">
        <v>243</v>
      </c>
      <c r="F29" s="139" t="s">
        <v>262</v>
      </c>
      <c r="G29" s="130" t="s">
        <v>266</v>
      </c>
      <c r="H29" s="141"/>
      <c r="I29" s="141"/>
      <c r="J29" s="142"/>
      <c r="K29" s="141"/>
      <c r="L29" s="141"/>
      <c r="M29" s="141"/>
      <c r="N29" s="141">
        <v>1</v>
      </c>
      <c r="O29" s="141">
        <v>1</v>
      </c>
      <c r="P29" s="135"/>
      <c r="Q29" s="142"/>
    </row>
    <row r="30" spans="1:17" s="344" customFormat="1" ht="58.5" customHeight="1">
      <c r="A30" s="130">
        <v>13</v>
      </c>
      <c r="B30" s="138" t="s">
        <v>267</v>
      </c>
      <c r="C30" s="138" t="s">
        <v>268</v>
      </c>
      <c r="D30" s="130" t="s">
        <v>248</v>
      </c>
      <c r="E30" s="130" t="s">
        <v>243</v>
      </c>
      <c r="F30" s="139" t="s">
        <v>262</v>
      </c>
      <c r="G30" s="130" t="s">
        <v>266</v>
      </c>
      <c r="H30" s="141"/>
      <c r="I30" s="141"/>
      <c r="J30" s="142"/>
      <c r="K30" s="141"/>
      <c r="L30" s="141"/>
      <c r="M30" s="141"/>
      <c r="N30" s="141">
        <v>1</v>
      </c>
      <c r="O30" s="141">
        <v>1</v>
      </c>
      <c r="P30" s="135"/>
      <c r="Q30" s="142"/>
    </row>
    <row r="31" spans="1:17" s="344" customFormat="1" ht="57" customHeight="1">
      <c r="A31" s="130">
        <v>14</v>
      </c>
      <c r="B31" s="138" t="s">
        <v>269</v>
      </c>
      <c r="C31" s="138" t="s">
        <v>270</v>
      </c>
      <c r="D31" s="130" t="s">
        <v>248</v>
      </c>
      <c r="E31" s="130" t="s">
        <v>243</v>
      </c>
      <c r="F31" s="139" t="s">
        <v>262</v>
      </c>
      <c r="G31" s="130" t="s">
        <v>266</v>
      </c>
      <c r="H31" s="141"/>
      <c r="I31" s="141"/>
      <c r="J31" s="142"/>
      <c r="K31" s="141"/>
      <c r="L31" s="141"/>
      <c r="M31" s="141"/>
      <c r="N31" s="141">
        <v>1</v>
      </c>
      <c r="O31" s="141">
        <v>1</v>
      </c>
      <c r="P31" s="135"/>
      <c r="Q31" s="142"/>
    </row>
    <row r="32" spans="1:17" s="344" customFormat="1" ht="43.5" customHeight="1">
      <c r="A32" s="130">
        <v>15</v>
      </c>
      <c r="B32" s="132" t="s">
        <v>271</v>
      </c>
      <c r="C32" s="132" t="s">
        <v>272</v>
      </c>
      <c r="D32" s="137" t="s">
        <v>273</v>
      </c>
      <c r="E32" s="130" t="s">
        <v>243</v>
      </c>
      <c r="F32" s="133" t="s">
        <v>274</v>
      </c>
      <c r="G32" s="143" t="s">
        <v>275</v>
      </c>
      <c r="H32" s="135"/>
      <c r="I32" s="135"/>
      <c r="J32" s="135"/>
      <c r="K32" s="135"/>
      <c r="L32" s="135">
        <v>1</v>
      </c>
      <c r="M32" s="135"/>
      <c r="N32" s="135"/>
      <c r="O32" s="135">
        <v>1</v>
      </c>
      <c r="P32" s="135"/>
      <c r="Q32" s="135"/>
    </row>
    <row r="33" spans="1:17" ht="26.25">
      <c r="A33" s="452" t="s">
        <v>126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47" t="s">
        <v>408</v>
      </c>
      <c r="N33" s="447"/>
      <c r="O33" s="447"/>
      <c r="P33" s="447"/>
      <c r="Q33" s="447"/>
    </row>
    <row r="35" spans="1:17" s="1" customFormat="1" ht="23.25" customHeight="1">
      <c r="A35" s="524" t="s">
        <v>82</v>
      </c>
      <c r="B35" s="527" t="s">
        <v>46</v>
      </c>
      <c r="C35" s="524" t="s">
        <v>178</v>
      </c>
      <c r="D35" s="123"/>
      <c r="E35" s="527" t="s">
        <v>48</v>
      </c>
      <c r="F35" s="527" t="s">
        <v>49</v>
      </c>
      <c r="G35" s="91"/>
      <c r="H35" s="91"/>
      <c r="I35" s="505" t="s">
        <v>50</v>
      </c>
      <c r="J35" s="505"/>
      <c r="K35" s="505"/>
      <c r="L35" s="505"/>
      <c r="M35" s="505"/>
      <c r="N35" s="505"/>
      <c r="O35" s="505"/>
      <c r="P35" s="505"/>
      <c r="Q35" s="516" t="s">
        <v>85</v>
      </c>
    </row>
    <row r="36" spans="1:17" s="2" customFormat="1" ht="90" customHeight="1">
      <c r="A36" s="525"/>
      <c r="B36" s="528"/>
      <c r="C36" s="528"/>
      <c r="D36" s="92" t="s">
        <v>47</v>
      </c>
      <c r="E36" s="528"/>
      <c r="F36" s="528"/>
      <c r="G36" s="88" t="s">
        <v>141</v>
      </c>
      <c r="H36" s="88" t="s">
        <v>142</v>
      </c>
      <c r="I36" s="519" t="s">
        <v>53</v>
      </c>
      <c r="J36" s="516" t="s">
        <v>100</v>
      </c>
      <c r="K36" s="522" t="s">
        <v>51</v>
      </c>
      <c r="L36" s="523"/>
      <c r="M36" s="522" t="s">
        <v>52</v>
      </c>
      <c r="N36" s="523"/>
      <c r="O36" s="516" t="s">
        <v>83</v>
      </c>
      <c r="P36" s="516" t="s">
        <v>72</v>
      </c>
      <c r="Q36" s="517"/>
    </row>
    <row r="37" spans="1:17" ht="23.25">
      <c r="A37" s="526"/>
      <c r="B37" s="529"/>
      <c r="C37" s="529"/>
      <c r="D37" s="93"/>
      <c r="E37" s="529"/>
      <c r="F37" s="529"/>
      <c r="G37" s="93"/>
      <c r="H37" s="93"/>
      <c r="I37" s="520"/>
      <c r="J37" s="521"/>
      <c r="K37" s="78" t="s">
        <v>89</v>
      </c>
      <c r="L37" s="78" t="s">
        <v>90</v>
      </c>
      <c r="M37" s="29" t="s">
        <v>89</v>
      </c>
      <c r="N37" s="29" t="s">
        <v>90</v>
      </c>
      <c r="O37" s="521"/>
      <c r="P37" s="521"/>
      <c r="Q37" s="518"/>
    </row>
    <row r="38" spans="1:17" s="344" customFormat="1" ht="62.25" customHeight="1">
      <c r="A38" s="226">
        <v>16</v>
      </c>
      <c r="B38" s="346" t="s">
        <v>276</v>
      </c>
      <c r="C38" s="226" t="s">
        <v>277</v>
      </c>
      <c r="D38" s="347" t="s">
        <v>273</v>
      </c>
      <c r="E38" s="226" t="s">
        <v>243</v>
      </c>
      <c r="F38" s="133" t="s">
        <v>415</v>
      </c>
      <c r="G38" s="130" t="s">
        <v>416</v>
      </c>
      <c r="H38" s="224"/>
      <c r="I38" s="224"/>
      <c r="J38" s="224"/>
      <c r="K38" s="224"/>
      <c r="L38" s="225"/>
      <c r="M38" s="224"/>
      <c r="N38" s="224">
        <v>1</v>
      </c>
      <c r="O38" s="224">
        <v>1</v>
      </c>
      <c r="P38" s="224"/>
      <c r="Q38" s="224"/>
    </row>
    <row r="39" spans="1:17" s="344" customFormat="1" ht="42" customHeight="1">
      <c r="A39" s="130">
        <v>17</v>
      </c>
      <c r="B39" s="132" t="s">
        <v>280</v>
      </c>
      <c r="C39" s="132" t="s">
        <v>281</v>
      </c>
      <c r="D39" s="137" t="s">
        <v>273</v>
      </c>
      <c r="E39" s="130" t="s">
        <v>243</v>
      </c>
      <c r="F39" s="133" t="s">
        <v>278</v>
      </c>
      <c r="G39" s="127" t="s">
        <v>279</v>
      </c>
      <c r="H39" s="135"/>
      <c r="I39" s="135"/>
      <c r="J39" s="135"/>
      <c r="K39" s="135"/>
      <c r="L39" s="136"/>
      <c r="M39" s="135"/>
      <c r="N39" s="135">
        <v>1</v>
      </c>
      <c r="O39" s="135">
        <v>1</v>
      </c>
      <c r="P39" s="135"/>
      <c r="Q39" s="135"/>
    </row>
    <row r="40" spans="1:17" s="344" customFormat="1" ht="43.5" customHeight="1">
      <c r="A40" s="130">
        <v>18</v>
      </c>
      <c r="B40" s="132" t="s">
        <v>282</v>
      </c>
      <c r="C40" s="132" t="s">
        <v>283</v>
      </c>
      <c r="D40" s="137" t="s">
        <v>273</v>
      </c>
      <c r="E40" s="130" t="s">
        <v>243</v>
      </c>
      <c r="F40" s="133" t="s">
        <v>284</v>
      </c>
      <c r="G40" s="127" t="s">
        <v>285</v>
      </c>
      <c r="H40" s="135"/>
      <c r="I40" s="135"/>
      <c r="J40" s="135"/>
      <c r="K40" s="135"/>
      <c r="L40" s="136"/>
      <c r="M40" s="135"/>
      <c r="N40" s="135">
        <v>1</v>
      </c>
      <c r="O40" s="135">
        <v>1</v>
      </c>
      <c r="P40" s="135"/>
      <c r="Q40" s="135"/>
    </row>
    <row r="41" spans="1:17" s="345" customFormat="1" ht="55.5" customHeight="1">
      <c r="A41" s="130">
        <v>19</v>
      </c>
      <c r="B41" s="132" t="s">
        <v>286</v>
      </c>
      <c r="C41" s="132" t="s">
        <v>287</v>
      </c>
      <c r="D41" s="137" t="s">
        <v>273</v>
      </c>
      <c r="E41" s="130" t="s">
        <v>243</v>
      </c>
      <c r="F41" s="133" t="s">
        <v>288</v>
      </c>
      <c r="G41" s="127" t="s">
        <v>289</v>
      </c>
      <c r="H41" s="135"/>
      <c r="I41" s="135"/>
      <c r="J41" s="135"/>
      <c r="K41" s="135"/>
      <c r="L41" s="136"/>
      <c r="M41" s="135"/>
      <c r="N41" s="135">
        <v>1</v>
      </c>
      <c r="O41" s="135">
        <v>1</v>
      </c>
      <c r="P41" s="135"/>
      <c r="Q41" s="135"/>
    </row>
    <row r="42" spans="1:17" s="344" customFormat="1" ht="55.5" customHeight="1">
      <c r="A42" s="130">
        <v>20</v>
      </c>
      <c r="B42" s="132" t="s">
        <v>290</v>
      </c>
      <c r="C42" s="132" t="s">
        <v>291</v>
      </c>
      <c r="D42" s="137" t="s">
        <v>273</v>
      </c>
      <c r="E42" s="130" t="s">
        <v>243</v>
      </c>
      <c r="F42" s="133" t="s">
        <v>288</v>
      </c>
      <c r="G42" s="127" t="s">
        <v>289</v>
      </c>
      <c r="H42" s="135"/>
      <c r="I42" s="135"/>
      <c r="J42" s="135"/>
      <c r="K42" s="135"/>
      <c r="L42" s="136"/>
      <c r="M42" s="135"/>
      <c r="N42" s="135">
        <v>1</v>
      </c>
      <c r="O42" s="135">
        <v>1</v>
      </c>
      <c r="P42" s="135"/>
      <c r="Q42" s="135"/>
    </row>
    <row r="43" spans="1:17" s="344" customFormat="1" ht="57" customHeight="1">
      <c r="A43" s="130">
        <v>21</v>
      </c>
      <c r="B43" s="132" t="s">
        <v>292</v>
      </c>
      <c r="C43" s="132" t="s">
        <v>293</v>
      </c>
      <c r="D43" s="137" t="s">
        <v>273</v>
      </c>
      <c r="E43" s="130" t="s">
        <v>243</v>
      </c>
      <c r="F43" s="133" t="s">
        <v>288</v>
      </c>
      <c r="G43" s="127" t="s">
        <v>289</v>
      </c>
      <c r="H43" s="135"/>
      <c r="I43" s="135"/>
      <c r="J43" s="135"/>
      <c r="K43" s="135"/>
      <c r="L43" s="136"/>
      <c r="M43" s="135"/>
      <c r="N43" s="135">
        <v>1</v>
      </c>
      <c r="O43" s="135">
        <v>1</v>
      </c>
      <c r="P43" s="135"/>
      <c r="Q43" s="135"/>
    </row>
    <row r="44" spans="1:17" ht="26.25">
      <c r="A44" s="452" t="s">
        <v>126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47" t="s">
        <v>409</v>
      </c>
      <c r="N44" s="447"/>
      <c r="O44" s="447"/>
      <c r="P44" s="447"/>
      <c r="Q44" s="447"/>
    </row>
    <row r="46" spans="1:17" s="1" customFormat="1" ht="23.25" customHeight="1">
      <c r="A46" s="524" t="s">
        <v>82</v>
      </c>
      <c r="B46" s="527" t="s">
        <v>46</v>
      </c>
      <c r="C46" s="524" t="s">
        <v>178</v>
      </c>
      <c r="D46" s="123"/>
      <c r="E46" s="527" t="s">
        <v>48</v>
      </c>
      <c r="F46" s="527" t="s">
        <v>49</v>
      </c>
      <c r="G46" s="91"/>
      <c r="H46" s="91"/>
      <c r="I46" s="505" t="s">
        <v>50</v>
      </c>
      <c r="J46" s="505"/>
      <c r="K46" s="505"/>
      <c r="L46" s="505"/>
      <c r="M46" s="505"/>
      <c r="N46" s="505"/>
      <c r="O46" s="505"/>
      <c r="P46" s="505"/>
      <c r="Q46" s="516" t="s">
        <v>85</v>
      </c>
    </row>
    <row r="47" spans="1:17" s="2" customFormat="1" ht="90" customHeight="1">
      <c r="A47" s="525"/>
      <c r="B47" s="528"/>
      <c r="C47" s="528"/>
      <c r="D47" s="92" t="s">
        <v>47</v>
      </c>
      <c r="E47" s="528"/>
      <c r="F47" s="528"/>
      <c r="G47" s="88" t="s">
        <v>141</v>
      </c>
      <c r="H47" s="88" t="s">
        <v>142</v>
      </c>
      <c r="I47" s="519" t="s">
        <v>53</v>
      </c>
      <c r="J47" s="516" t="s">
        <v>100</v>
      </c>
      <c r="K47" s="522" t="s">
        <v>51</v>
      </c>
      <c r="L47" s="523"/>
      <c r="M47" s="522" t="s">
        <v>52</v>
      </c>
      <c r="N47" s="523"/>
      <c r="O47" s="516" t="s">
        <v>83</v>
      </c>
      <c r="P47" s="516" t="s">
        <v>72</v>
      </c>
      <c r="Q47" s="517"/>
    </row>
    <row r="48" spans="1:17" ht="23.25">
      <c r="A48" s="526"/>
      <c r="B48" s="529"/>
      <c r="C48" s="529"/>
      <c r="D48" s="93"/>
      <c r="E48" s="529"/>
      <c r="F48" s="529"/>
      <c r="G48" s="93"/>
      <c r="H48" s="93"/>
      <c r="I48" s="520"/>
      <c r="J48" s="521"/>
      <c r="K48" s="78" t="s">
        <v>89</v>
      </c>
      <c r="L48" s="78" t="s">
        <v>90</v>
      </c>
      <c r="M48" s="29" t="s">
        <v>89</v>
      </c>
      <c r="N48" s="29" t="s">
        <v>90</v>
      </c>
      <c r="O48" s="521"/>
      <c r="P48" s="521"/>
      <c r="Q48" s="518"/>
    </row>
    <row r="49" spans="1:17" s="344" customFormat="1" ht="60.75" customHeight="1">
      <c r="A49" s="130">
        <v>22</v>
      </c>
      <c r="B49" s="132" t="s">
        <v>294</v>
      </c>
      <c r="C49" s="132" t="s">
        <v>295</v>
      </c>
      <c r="D49" s="127" t="s">
        <v>296</v>
      </c>
      <c r="E49" s="127" t="s">
        <v>297</v>
      </c>
      <c r="F49" s="133" t="s">
        <v>298</v>
      </c>
      <c r="G49" s="127" t="s">
        <v>299</v>
      </c>
      <c r="H49" s="135"/>
      <c r="I49" s="135"/>
      <c r="J49" s="142"/>
      <c r="K49" s="142"/>
      <c r="L49" s="135"/>
      <c r="M49" s="135"/>
      <c r="N49" s="135">
        <v>1</v>
      </c>
      <c r="O49" s="135">
        <v>1</v>
      </c>
      <c r="P49" s="142"/>
      <c r="Q49" s="142"/>
    </row>
    <row r="50" spans="1:17" s="344" customFormat="1" ht="57.75" customHeight="1">
      <c r="A50" s="130">
        <v>23</v>
      </c>
      <c r="B50" s="132" t="s">
        <v>300</v>
      </c>
      <c r="C50" s="132" t="s">
        <v>301</v>
      </c>
      <c r="D50" s="127" t="s">
        <v>296</v>
      </c>
      <c r="E50" s="127" t="s">
        <v>302</v>
      </c>
      <c r="F50" s="133" t="s">
        <v>482</v>
      </c>
      <c r="G50" s="127" t="s">
        <v>303</v>
      </c>
      <c r="H50" s="135"/>
      <c r="I50" s="135"/>
      <c r="J50" s="135"/>
      <c r="K50" s="135"/>
      <c r="L50" s="136"/>
      <c r="M50" s="135"/>
      <c r="N50" s="135">
        <v>1</v>
      </c>
      <c r="O50" s="135">
        <v>1</v>
      </c>
      <c r="P50" s="135"/>
      <c r="Q50" s="135"/>
    </row>
    <row r="51" spans="1:17" s="344" customFormat="1" ht="60" customHeight="1">
      <c r="A51" s="130">
        <v>24</v>
      </c>
      <c r="B51" s="132" t="s">
        <v>304</v>
      </c>
      <c r="C51" s="132" t="s">
        <v>305</v>
      </c>
      <c r="D51" s="127" t="s">
        <v>296</v>
      </c>
      <c r="E51" s="127" t="s">
        <v>306</v>
      </c>
      <c r="F51" s="133" t="s">
        <v>298</v>
      </c>
      <c r="G51" s="130" t="s">
        <v>299</v>
      </c>
      <c r="H51" s="135"/>
      <c r="I51" s="135"/>
      <c r="J51" s="135"/>
      <c r="K51" s="135"/>
      <c r="L51" s="136"/>
      <c r="M51" s="135"/>
      <c r="N51" s="135">
        <v>1</v>
      </c>
      <c r="O51" s="135">
        <v>1</v>
      </c>
      <c r="P51" s="135"/>
      <c r="Q51" s="135"/>
    </row>
    <row r="52" spans="1:17" s="345" customFormat="1" ht="65.25" customHeight="1">
      <c r="A52" s="130">
        <v>25</v>
      </c>
      <c r="B52" s="132" t="s">
        <v>307</v>
      </c>
      <c r="C52" s="132" t="s">
        <v>308</v>
      </c>
      <c r="D52" s="127" t="s">
        <v>296</v>
      </c>
      <c r="E52" s="127" t="s">
        <v>302</v>
      </c>
      <c r="F52" s="133" t="s">
        <v>309</v>
      </c>
      <c r="G52" s="127" t="s">
        <v>299</v>
      </c>
      <c r="H52" s="135"/>
      <c r="I52" s="135"/>
      <c r="J52" s="135"/>
      <c r="K52" s="135"/>
      <c r="L52" s="135"/>
      <c r="M52" s="135"/>
      <c r="N52" s="135">
        <v>1</v>
      </c>
      <c r="O52" s="135">
        <v>1</v>
      </c>
      <c r="P52" s="135"/>
      <c r="Q52" s="135"/>
    </row>
    <row r="53" spans="1:17" s="344" customFormat="1" ht="64.5" customHeight="1">
      <c r="A53" s="130">
        <v>26</v>
      </c>
      <c r="B53" s="132" t="s">
        <v>310</v>
      </c>
      <c r="C53" s="132" t="s">
        <v>311</v>
      </c>
      <c r="D53" s="127" t="s">
        <v>296</v>
      </c>
      <c r="E53" s="130" t="s">
        <v>243</v>
      </c>
      <c r="F53" s="133" t="s">
        <v>312</v>
      </c>
      <c r="G53" s="127" t="s">
        <v>313</v>
      </c>
      <c r="H53" s="135"/>
      <c r="I53" s="135"/>
      <c r="J53" s="135"/>
      <c r="K53" s="135"/>
      <c r="L53" s="135"/>
      <c r="M53" s="135"/>
      <c r="N53" s="135">
        <v>1</v>
      </c>
      <c r="O53" s="135">
        <v>1</v>
      </c>
      <c r="P53" s="135"/>
      <c r="Q53" s="135"/>
    </row>
    <row r="54" spans="1:17" s="344" customFormat="1" ht="53.25" customHeight="1">
      <c r="A54" s="130">
        <v>27</v>
      </c>
      <c r="B54" s="132" t="s">
        <v>314</v>
      </c>
      <c r="C54" s="132" t="s">
        <v>315</v>
      </c>
      <c r="D54" s="127" t="s">
        <v>296</v>
      </c>
      <c r="E54" s="130" t="s">
        <v>243</v>
      </c>
      <c r="F54" s="133" t="s">
        <v>316</v>
      </c>
      <c r="G54" s="127" t="s">
        <v>317</v>
      </c>
      <c r="H54" s="135"/>
      <c r="I54" s="135"/>
      <c r="J54" s="135"/>
      <c r="K54" s="135"/>
      <c r="L54" s="135"/>
      <c r="M54" s="135"/>
      <c r="N54" s="135">
        <v>1</v>
      </c>
      <c r="O54" s="135">
        <v>1</v>
      </c>
      <c r="P54" s="135"/>
      <c r="Q54" s="135"/>
    </row>
    <row r="55" spans="1:17" ht="26.25">
      <c r="A55" s="452" t="s">
        <v>126</v>
      </c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47" t="s">
        <v>410</v>
      </c>
      <c r="N55" s="447"/>
      <c r="O55" s="447"/>
      <c r="P55" s="447"/>
      <c r="Q55" s="447"/>
    </row>
    <row r="57" spans="1:17" s="1" customFormat="1" ht="23.25" customHeight="1">
      <c r="A57" s="524" t="s">
        <v>82</v>
      </c>
      <c r="B57" s="527" t="s">
        <v>46</v>
      </c>
      <c r="C57" s="524" t="s">
        <v>178</v>
      </c>
      <c r="D57" s="123"/>
      <c r="E57" s="527" t="s">
        <v>48</v>
      </c>
      <c r="F57" s="527" t="s">
        <v>49</v>
      </c>
      <c r="G57" s="91"/>
      <c r="H57" s="91"/>
      <c r="I57" s="505" t="s">
        <v>50</v>
      </c>
      <c r="J57" s="505"/>
      <c r="K57" s="505"/>
      <c r="L57" s="505"/>
      <c r="M57" s="505"/>
      <c r="N57" s="505"/>
      <c r="O57" s="505"/>
      <c r="P57" s="505"/>
      <c r="Q57" s="516" t="s">
        <v>85</v>
      </c>
    </row>
    <row r="58" spans="1:17" s="2" customFormat="1" ht="90" customHeight="1">
      <c r="A58" s="525"/>
      <c r="B58" s="528"/>
      <c r="C58" s="528"/>
      <c r="D58" s="92" t="s">
        <v>47</v>
      </c>
      <c r="E58" s="528"/>
      <c r="F58" s="528"/>
      <c r="G58" s="88" t="s">
        <v>141</v>
      </c>
      <c r="H58" s="88" t="s">
        <v>142</v>
      </c>
      <c r="I58" s="519" t="s">
        <v>53</v>
      </c>
      <c r="J58" s="516" t="s">
        <v>100</v>
      </c>
      <c r="K58" s="522" t="s">
        <v>51</v>
      </c>
      <c r="L58" s="523"/>
      <c r="M58" s="522" t="s">
        <v>52</v>
      </c>
      <c r="N58" s="523"/>
      <c r="O58" s="516" t="s">
        <v>83</v>
      </c>
      <c r="P58" s="516" t="s">
        <v>72</v>
      </c>
      <c r="Q58" s="517"/>
    </row>
    <row r="59" spans="1:17" ht="23.25">
      <c r="A59" s="526"/>
      <c r="B59" s="529"/>
      <c r="C59" s="529"/>
      <c r="D59" s="93"/>
      <c r="E59" s="529"/>
      <c r="F59" s="529"/>
      <c r="G59" s="93"/>
      <c r="H59" s="93"/>
      <c r="I59" s="520"/>
      <c r="J59" s="521"/>
      <c r="K59" s="78" t="s">
        <v>89</v>
      </c>
      <c r="L59" s="78" t="s">
        <v>90</v>
      </c>
      <c r="M59" s="29" t="s">
        <v>89</v>
      </c>
      <c r="N59" s="29" t="s">
        <v>90</v>
      </c>
      <c r="O59" s="521"/>
      <c r="P59" s="521"/>
      <c r="Q59" s="518"/>
    </row>
    <row r="60" spans="1:17" s="344" customFormat="1" ht="54.75" customHeight="1">
      <c r="A60" s="130">
        <v>28</v>
      </c>
      <c r="B60" s="132" t="s">
        <v>318</v>
      </c>
      <c r="C60" s="132" t="s">
        <v>319</v>
      </c>
      <c r="D60" s="130" t="s">
        <v>320</v>
      </c>
      <c r="E60" s="127"/>
      <c r="F60" s="144" t="s">
        <v>321</v>
      </c>
      <c r="G60" s="130" t="s">
        <v>221</v>
      </c>
      <c r="H60" s="135"/>
      <c r="I60" s="135"/>
      <c r="J60" s="135"/>
      <c r="K60" s="135"/>
      <c r="L60" s="135"/>
      <c r="M60" s="135"/>
      <c r="N60" s="135">
        <v>1</v>
      </c>
      <c r="O60" s="135">
        <v>1</v>
      </c>
      <c r="P60" s="135"/>
      <c r="Q60" s="135"/>
    </row>
    <row r="61" spans="1:17" s="344" customFormat="1" ht="54.75" customHeight="1">
      <c r="A61" s="145">
        <v>29</v>
      </c>
      <c r="B61" s="132" t="s">
        <v>322</v>
      </c>
      <c r="C61" s="132" t="s">
        <v>323</v>
      </c>
      <c r="D61" s="130" t="s">
        <v>320</v>
      </c>
      <c r="E61" s="127"/>
      <c r="F61" s="133" t="s">
        <v>324</v>
      </c>
      <c r="G61" s="127" t="s">
        <v>221</v>
      </c>
      <c r="H61" s="135"/>
      <c r="I61" s="135"/>
      <c r="J61" s="135"/>
      <c r="K61" s="135"/>
      <c r="L61" s="135"/>
      <c r="M61" s="135"/>
      <c r="N61" s="135">
        <v>1</v>
      </c>
      <c r="O61" s="135">
        <v>1</v>
      </c>
      <c r="P61" s="135"/>
      <c r="Q61" s="142"/>
    </row>
    <row r="62" spans="1:17" ht="27.75" customHeight="1">
      <c r="A62" s="535" t="s">
        <v>3</v>
      </c>
      <c r="B62" s="536"/>
      <c r="C62" s="536"/>
      <c r="D62" s="536"/>
      <c r="E62" s="536"/>
      <c r="F62" s="536"/>
      <c r="G62" s="537"/>
      <c r="H62" s="146"/>
      <c r="I62" s="146"/>
      <c r="J62" s="147">
        <f aca="true" t="shared" si="0" ref="J62:Q62">SUM(J8:J61)</f>
        <v>1</v>
      </c>
      <c r="K62" s="147">
        <f t="shared" si="0"/>
        <v>0</v>
      </c>
      <c r="L62" s="147">
        <f t="shared" si="0"/>
        <v>1</v>
      </c>
      <c r="M62" s="147">
        <f t="shared" si="0"/>
        <v>0</v>
      </c>
      <c r="N62" s="147">
        <f t="shared" si="0"/>
        <v>27</v>
      </c>
      <c r="O62" s="147">
        <f t="shared" si="0"/>
        <v>28</v>
      </c>
      <c r="P62" s="147">
        <f t="shared" si="0"/>
        <v>0</v>
      </c>
      <c r="Q62" s="147">
        <f t="shared" si="0"/>
        <v>0</v>
      </c>
    </row>
    <row r="63" spans="1:17" ht="23.25">
      <c r="A63" s="57" t="s">
        <v>147</v>
      </c>
      <c r="B63" s="79"/>
      <c r="C63" s="79"/>
      <c r="D63" s="79"/>
      <c r="E63" s="79"/>
      <c r="F63" s="80"/>
      <c r="G63" s="80"/>
      <c r="H63" s="80"/>
      <c r="I63" s="81"/>
      <c r="J63" s="81"/>
      <c r="K63" s="81"/>
      <c r="L63" s="471" t="s">
        <v>154</v>
      </c>
      <c r="M63" s="532"/>
      <c r="N63" s="532"/>
      <c r="O63" s="532"/>
      <c r="P63" s="532"/>
      <c r="Q63" s="533"/>
    </row>
    <row r="64" spans="1:17" ht="23.25">
      <c r="A64" s="534" t="s">
        <v>76</v>
      </c>
      <c r="B64" s="534"/>
      <c r="C64" s="534"/>
      <c r="D64" s="6"/>
      <c r="K64" s="429" t="s">
        <v>77</v>
      </c>
      <c r="L64" s="429"/>
      <c r="M64" s="429"/>
      <c r="N64" s="429"/>
      <c r="O64" s="429"/>
      <c r="P64" s="429"/>
      <c r="Q64" s="429"/>
    </row>
    <row r="65" spans="1:17" ht="23.25">
      <c r="A65" s="428" t="s">
        <v>104</v>
      </c>
      <c r="B65" s="428"/>
      <c r="K65" s="14"/>
      <c r="L65" s="14"/>
      <c r="M65" s="5"/>
      <c r="N65" s="420" t="s">
        <v>203</v>
      </c>
      <c r="O65" s="420"/>
      <c r="P65" s="420"/>
      <c r="Q65" s="420"/>
    </row>
    <row r="66" spans="1:17" ht="23.25">
      <c r="A66" s="531"/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</row>
  </sheetData>
  <sheetProtection/>
  <mergeCells count="99">
    <mergeCell ref="A62:G62"/>
    <mergeCell ref="B5:B7"/>
    <mergeCell ref="A66:Q66"/>
    <mergeCell ref="L63:Q63"/>
    <mergeCell ref="Q5:Q7"/>
    <mergeCell ref="I5:P5"/>
    <mergeCell ref="K6:L6"/>
    <mergeCell ref="A64:C64"/>
    <mergeCell ref="A65:B65"/>
    <mergeCell ref="K64:Q64"/>
    <mergeCell ref="N65:Q65"/>
    <mergeCell ref="K4:Q4"/>
    <mergeCell ref="M1:Q1"/>
    <mergeCell ref="I6:I7"/>
    <mergeCell ref="J6:J7"/>
    <mergeCell ref="P6:P7"/>
    <mergeCell ref="M6:N6"/>
    <mergeCell ref="A1:L1"/>
    <mergeCell ref="A3:P3"/>
    <mergeCell ref="O6:O7"/>
    <mergeCell ref="A5:A7"/>
    <mergeCell ref="F15:F17"/>
    <mergeCell ref="I15:P15"/>
    <mergeCell ref="Q15:Q17"/>
    <mergeCell ref="I16:I17"/>
    <mergeCell ref="C5:C7"/>
    <mergeCell ref="F5:F7"/>
    <mergeCell ref="E5:E7"/>
    <mergeCell ref="J16:J17"/>
    <mergeCell ref="K16:L16"/>
    <mergeCell ref="M16:N16"/>
    <mergeCell ref="O16:O17"/>
    <mergeCell ref="A13:L13"/>
    <mergeCell ref="M13:Q13"/>
    <mergeCell ref="A15:A17"/>
    <mergeCell ref="B15:B17"/>
    <mergeCell ref="C15:C17"/>
    <mergeCell ref="E15:E17"/>
    <mergeCell ref="P16:P17"/>
    <mergeCell ref="A22:L22"/>
    <mergeCell ref="M22:Q22"/>
    <mergeCell ref="A24:A26"/>
    <mergeCell ref="B24:B26"/>
    <mergeCell ref="C24:C26"/>
    <mergeCell ref="E24:E26"/>
    <mergeCell ref="F24:F26"/>
    <mergeCell ref="I24:P24"/>
    <mergeCell ref="Q24:Q26"/>
    <mergeCell ref="O25:O26"/>
    <mergeCell ref="P25:P26"/>
    <mergeCell ref="I25:I26"/>
    <mergeCell ref="J25:J26"/>
    <mergeCell ref="K25:L25"/>
    <mergeCell ref="M25:N25"/>
    <mergeCell ref="A44:L44"/>
    <mergeCell ref="M44:Q44"/>
    <mergeCell ref="A46:A48"/>
    <mergeCell ref="B46:B48"/>
    <mergeCell ref="C46:C48"/>
    <mergeCell ref="E46:E48"/>
    <mergeCell ref="F46:F48"/>
    <mergeCell ref="I46:P46"/>
    <mergeCell ref="Q46:Q48"/>
    <mergeCell ref="I47:I48"/>
    <mergeCell ref="E57:E59"/>
    <mergeCell ref="F57:F59"/>
    <mergeCell ref="I57:P57"/>
    <mergeCell ref="Q57:Q59"/>
    <mergeCell ref="J47:J48"/>
    <mergeCell ref="K47:L47"/>
    <mergeCell ref="M47:N47"/>
    <mergeCell ref="O47:O48"/>
    <mergeCell ref="I58:I59"/>
    <mergeCell ref="J58:J59"/>
    <mergeCell ref="K58:L58"/>
    <mergeCell ref="M58:N58"/>
    <mergeCell ref="P47:P48"/>
    <mergeCell ref="A55:L55"/>
    <mergeCell ref="M55:Q55"/>
    <mergeCell ref="A57:A59"/>
    <mergeCell ref="B57:B59"/>
    <mergeCell ref="C57:C59"/>
    <mergeCell ref="O58:O59"/>
    <mergeCell ref="P58:P59"/>
    <mergeCell ref="A33:L33"/>
    <mergeCell ref="M33:Q33"/>
    <mergeCell ref="A35:A37"/>
    <mergeCell ref="B35:B37"/>
    <mergeCell ref="C35:C37"/>
    <mergeCell ref="E35:E37"/>
    <mergeCell ref="F35:F37"/>
    <mergeCell ref="I35:P35"/>
    <mergeCell ref="Q35:Q37"/>
    <mergeCell ref="I36:I37"/>
    <mergeCell ref="J36:J37"/>
    <mergeCell ref="K36:L36"/>
    <mergeCell ref="M36:N36"/>
    <mergeCell ref="O36:O37"/>
    <mergeCell ref="P36:P37"/>
  </mergeCells>
  <printOptions/>
  <pageMargins left="0.6299212598425197" right="0.5511811023622047" top="1.3779527559055118" bottom="1.1023622047244095" header="0.5118110236220472" footer="0.31496062992125984"/>
  <pageSetup horizontalDpi="600" verticalDpi="600" orientation="landscape" paperSize="9" scale="74" r:id="rId1"/>
  <headerFooter alignWithMargins="0">
    <oddFooter>&amp;Cหน้า 1-&amp;P
</oddFooter>
  </headerFooter>
  <rowBreaks count="5" manualBreakCount="5">
    <brk id="12" max="16" man="1"/>
    <brk id="21" max="16" man="1"/>
    <brk id="32" max="16" man="1"/>
    <brk id="43" max="16" man="1"/>
    <brk id="5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80" zoomScaleNormal="75" zoomScaleSheetLayoutView="80" zoomScalePageLayoutView="0" workbookViewId="0" topLeftCell="A13">
      <selection activeCell="A32" sqref="A32"/>
    </sheetView>
  </sheetViews>
  <sheetFormatPr defaultColWidth="9.140625" defaultRowHeight="21.75"/>
  <cols>
    <col min="1" max="1" width="63.7109375" style="11" customWidth="1"/>
    <col min="2" max="2" width="22.140625" style="11" customWidth="1"/>
    <col min="3" max="3" width="15.7109375" style="11" customWidth="1"/>
    <col min="4" max="4" width="11.8515625" style="11" customWidth="1"/>
    <col min="5" max="16384" width="9.140625" style="11" customWidth="1"/>
  </cols>
  <sheetData>
    <row r="1" spans="1:4" ht="29.25" customHeight="1">
      <c r="A1" s="540" t="s">
        <v>159</v>
      </c>
      <c r="B1" s="540"/>
      <c r="C1" s="540"/>
      <c r="D1" s="540"/>
    </row>
    <row r="2" spans="2:4" ht="24.75" customHeight="1">
      <c r="B2" s="538" t="s">
        <v>160</v>
      </c>
      <c r="C2" s="538"/>
      <c r="D2" s="538"/>
    </row>
    <row r="3" spans="1:4" ht="29.25" customHeight="1">
      <c r="A3" s="544" t="s">
        <v>143</v>
      </c>
      <c r="B3" s="545"/>
      <c r="C3" s="545"/>
      <c r="D3" s="546"/>
    </row>
    <row r="4" spans="1:4" ht="26.25" customHeight="1">
      <c r="A4" s="544" t="s">
        <v>411</v>
      </c>
      <c r="B4" s="545"/>
      <c r="C4" s="545"/>
      <c r="D4" s="546"/>
    </row>
    <row r="5" spans="1:4" ht="23.25" customHeight="1">
      <c r="A5" s="40" t="s">
        <v>214</v>
      </c>
      <c r="B5" s="542" t="s">
        <v>161</v>
      </c>
      <c r="C5" s="542"/>
      <c r="D5" s="543"/>
    </row>
    <row r="6" spans="1:4" s="13" customFormat="1" ht="26.25" customHeight="1">
      <c r="A6" s="59" t="s">
        <v>0</v>
      </c>
      <c r="B6" s="23" t="s">
        <v>45</v>
      </c>
      <c r="C6" s="505" t="s">
        <v>208</v>
      </c>
      <c r="D6" s="506"/>
    </row>
    <row r="7" spans="1:4" ht="27.75" customHeight="1">
      <c r="A7" s="60" t="s">
        <v>172</v>
      </c>
      <c r="B7" s="61"/>
      <c r="C7" s="62"/>
      <c r="D7" s="63"/>
    </row>
    <row r="8" spans="1:4" ht="23.25">
      <c r="A8" s="64" t="s">
        <v>69</v>
      </c>
      <c r="B8" s="65"/>
      <c r="C8" s="66"/>
      <c r="D8" s="67"/>
    </row>
    <row r="9" spans="1:4" ht="23.25">
      <c r="A9" s="68" t="s">
        <v>65</v>
      </c>
      <c r="B9" s="69"/>
      <c r="C9" s="85"/>
      <c r="D9" s="67"/>
    </row>
    <row r="10" spans="1:4" ht="23.25">
      <c r="A10" s="68" t="s">
        <v>66</v>
      </c>
      <c r="B10" s="69"/>
      <c r="C10" s="85"/>
      <c r="D10" s="67"/>
    </row>
    <row r="11" spans="1:4" ht="23.25">
      <c r="A11" s="64" t="s">
        <v>94</v>
      </c>
      <c r="B11" s="25"/>
      <c r="C11" s="86"/>
      <c r="D11" s="67"/>
    </row>
    <row r="12" spans="1:4" ht="23.25">
      <c r="A12" s="68" t="s">
        <v>95</v>
      </c>
      <c r="B12" s="69"/>
      <c r="C12" s="86"/>
      <c r="D12" s="67"/>
    </row>
    <row r="13" spans="1:4" ht="23.25">
      <c r="A13" s="68" t="s">
        <v>96</v>
      </c>
      <c r="B13" s="69"/>
      <c r="C13" s="87"/>
      <c r="D13" s="67"/>
    </row>
    <row r="14" spans="1:4" ht="23.25">
      <c r="A14" s="68" t="s">
        <v>70</v>
      </c>
      <c r="B14" s="70"/>
      <c r="C14" s="85"/>
      <c r="D14" s="71"/>
    </row>
    <row r="15" spans="1:4" ht="26.25">
      <c r="A15" s="68" t="s">
        <v>71</v>
      </c>
      <c r="B15" s="547" t="s">
        <v>426</v>
      </c>
      <c r="C15" s="548"/>
      <c r="D15" s="549"/>
    </row>
    <row r="16" spans="1:4" ht="23.25">
      <c r="A16" s="68" t="s">
        <v>67</v>
      </c>
      <c r="B16" s="70"/>
      <c r="C16" s="85"/>
      <c r="D16" s="71"/>
    </row>
    <row r="17" spans="1:4" ht="23.25">
      <c r="A17" s="68" t="s">
        <v>99</v>
      </c>
      <c r="B17" s="70"/>
      <c r="C17" s="87"/>
      <c r="D17" s="67"/>
    </row>
    <row r="18" spans="1:4" ht="23.25">
      <c r="A18" s="68" t="s">
        <v>70</v>
      </c>
      <c r="B18" s="70"/>
      <c r="C18" s="83"/>
      <c r="D18" s="71"/>
    </row>
    <row r="19" spans="1:4" ht="23.25">
      <c r="A19" s="68" t="s">
        <v>71</v>
      </c>
      <c r="B19" s="70"/>
      <c r="C19" s="83"/>
      <c r="D19" s="71"/>
    </row>
    <row r="20" spans="1:4" ht="23.25">
      <c r="A20" s="68" t="s">
        <v>67</v>
      </c>
      <c r="B20" s="70"/>
      <c r="C20" s="83"/>
      <c r="D20" s="71"/>
    </row>
    <row r="21" spans="1:4" ht="23.25">
      <c r="A21" s="72" t="s">
        <v>97</v>
      </c>
      <c r="B21" s="70"/>
      <c r="C21" s="83"/>
      <c r="D21" s="71"/>
    </row>
    <row r="22" spans="1:4" ht="23.25">
      <c r="A22" s="73" t="s">
        <v>98</v>
      </c>
      <c r="B22" s="74"/>
      <c r="C22" s="84"/>
      <c r="D22" s="75"/>
    </row>
    <row r="23" spans="1:4" ht="23.25">
      <c r="A23" s="116" t="s">
        <v>204</v>
      </c>
      <c r="B23" s="115"/>
      <c r="C23" s="117"/>
      <c r="D23" s="77"/>
    </row>
    <row r="24" spans="1:4" ht="23.25" customHeight="1">
      <c r="A24" s="40" t="s">
        <v>162</v>
      </c>
      <c r="B24" s="542" t="s">
        <v>163</v>
      </c>
      <c r="C24" s="542"/>
      <c r="D24" s="543"/>
    </row>
    <row r="25" spans="1:4" ht="23.25" customHeight="1">
      <c r="A25" s="26" t="s">
        <v>88</v>
      </c>
      <c r="B25" s="76"/>
      <c r="C25" s="76"/>
      <c r="D25" s="24"/>
    </row>
    <row r="26" spans="1:4" ht="23.25" customHeight="1">
      <c r="A26" s="507" t="s">
        <v>177</v>
      </c>
      <c r="B26" s="426"/>
      <c r="C26" s="426"/>
      <c r="D26" s="427"/>
    </row>
    <row r="27" spans="1:4" ht="23.25" customHeight="1">
      <c r="A27" s="507" t="s">
        <v>170</v>
      </c>
      <c r="B27" s="510"/>
      <c r="C27" s="510"/>
      <c r="D27" s="511"/>
    </row>
    <row r="28" spans="1:4" ht="23.25">
      <c r="A28" s="425" t="s">
        <v>171</v>
      </c>
      <c r="B28" s="426"/>
      <c r="C28" s="426"/>
      <c r="D28" s="427"/>
    </row>
    <row r="29" spans="1:4" ht="42.75" customHeight="1">
      <c r="A29" s="507" t="s">
        <v>180</v>
      </c>
      <c r="B29" s="426"/>
      <c r="C29" s="426"/>
      <c r="D29" s="427"/>
    </row>
    <row r="30" spans="1:4" ht="23.25">
      <c r="A30" s="425" t="s">
        <v>480</v>
      </c>
      <c r="B30" s="426"/>
      <c r="C30" s="426"/>
      <c r="D30" s="427"/>
    </row>
    <row r="31" spans="1:4" ht="23.25">
      <c r="A31" s="422" t="s">
        <v>481</v>
      </c>
      <c r="B31" s="423"/>
      <c r="C31" s="423"/>
      <c r="D31" s="424"/>
    </row>
    <row r="32" spans="1:4" ht="23.25">
      <c r="A32" s="12" t="s">
        <v>75</v>
      </c>
      <c r="B32" s="541" t="s">
        <v>93</v>
      </c>
      <c r="C32" s="541"/>
      <c r="D32" s="541"/>
    </row>
    <row r="33" spans="1:4" ht="23.25">
      <c r="A33" s="12" t="s">
        <v>101</v>
      </c>
      <c r="B33" s="539" t="s">
        <v>179</v>
      </c>
      <c r="C33" s="539"/>
      <c r="D33" s="539"/>
    </row>
    <row r="34" ht="23.25">
      <c r="A34" s="12"/>
    </row>
    <row r="36" ht="23.25">
      <c r="A36" s="12"/>
    </row>
    <row r="37" ht="23.25">
      <c r="A37" s="12"/>
    </row>
    <row r="38" ht="23.25">
      <c r="A38" s="12"/>
    </row>
    <row r="39" ht="23.25">
      <c r="A39" s="12"/>
    </row>
    <row r="40" ht="23.25">
      <c r="A40" s="12"/>
    </row>
  </sheetData>
  <sheetProtection/>
  <mergeCells count="16">
    <mergeCell ref="A27:D27"/>
    <mergeCell ref="A28:D28"/>
    <mergeCell ref="A3:D3"/>
    <mergeCell ref="A4:D4"/>
    <mergeCell ref="B5:D5"/>
    <mergeCell ref="B15:D15"/>
    <mergeCell ref="B2:D2"/>
    <mergeCell ref="B33:D33"/>
    <mergeCell ref="A1:D1"/>
    <mergeCell ref="B32:D32"/>
    <mergeCell ref="A29:D29"/>
    <mergeCell ref="A30:D30"/>
    <mergeCell ref="A31:D31"/>
    <mergeCell ref="B24:D24"/>
    <mergeCell ref="C6:D6"/>
    <mergeCell ref="A26:D26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portrait" paperSize="9" scale="82" r:id="rId1"/>
  <headerFooter alignWithMargins="0">
    <oddFooter>&amp;C&amp;"Angsana New,ธรรมดา"&amp;15หน้า 1-&amp;P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80" zoomScaleNormal="75" zoomScaleSheetLayoutView="80" zoomScalePageLayoutView="0" workbookViewId="0" topLeftCell="A4">
      <selection activeCell="F5" sqref="F5:F7"/>
    </sheetView>
  </sheetViews>
  <sheetFormatPr defaultColWidth="9.140625" defaultRowHeight="21.75"/>
  <cols>
    <col min="1" max="1" width="7.00390625" style="3" customWidth="1"/>
    <col min="2" max="2" width="29.57421875" style="3" customWidth="1"/>
    <col min="3" max="3" width="17.57421875" style="3" customWidth="1"/>
    <col min="4" max="4" width="12.00390625" style="3" customWidth="1"/>
    <col min="5" max="5" width="11.140625" style="3" customWidth="1"/>
    <col min="6" max="6" width="23.00390625" style="3" customWidth="1"/>
    <col min="7" max="7" width="30.00390625" style="3" customWidth="1"/>
    <col min="8" max="8" width="8.28125" style="3" customWidth="1"/>
    <col min="9" max="9" width="6.57421875" style="3" customWidth="1"/>
    <col min="10" max="11" width="7.00390625" style="3" customWidth="1"/>
    <col min="12" max="12" width="6.421875" style="3" customWidth="1"/>
    <col min="13" max="13" width="6.8515625" style="3" customWidth="1"/>
    <col min="14" max="14" width="5.7109375" style="3" customWidth="1"/>
    <col min="15" max="15" width="5.8515625" style="3" customWidth="1"/>
    <col min="16" max="16" width="6.28125" style="3" customWidth="1"/>
    <col min="17" max="17" width="12.7109375" style="3" customWidth="1"/>
    <col min="18" max="16384" width="9.140625" style="3" customWidth="1"/>
  </cols>
  <sheetData>
    <row r="1" spans="1:17" ht="28.5" customHeight="1">
      <c r="A1" s="540" t="s">
        <v>145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447" t="s">
        <v>164</v>
      </c>
      <c r="N1" s="447"/>
      <c r="O1" s="447"/>
      <c r="P1" s="447"/>
      <c r="Q1" s="447"/>
    </row>
    <row r="3" spans="1:17" ht="26.25">
      <c r="A3" s="468" t="s">
        <v>144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5"/>
    </row>
    <row r="4" spans="1:17" ht="23.25">
      <c r="A4" s="118" t="s">
        <v>214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512" t="s">
        <v>161</v>
      </c>
      <c r="M4" s="512"/>
      <c r="N4" s="512"/>
      <c r="O4" s="512"/>
      <c r="P4" s="512"/>
      <c r="Q4" s="513"/>
    </row>
    <row r="5" spans="1:17" s="1" customFormat="1" ht="23.25" customHeight="1">
      <c r="A5" s="551" t="s">
        <v>82</v>
      </c>
      <c r="B5" s="551" t="s">
        <v>84</v>
      </c>
      <c r="C5" s="551" t="s">
        <v>178</v>
      </c>
      <c r="D5" s="552" t="s">
        <v>47</v>
      </c>
      <c r="E5" s="552" t="s">
        <v>48</v>
      </c>
      <c r="F5" s="552" t="s">
        <v>49</v>
      </c>
      <c r="G5" s="524" t="s">
        <v>167</v>
      </c>
      <c r="H5" s="91"/>
      <c r="I5" s="505" t="s">
        <v>50</v>
      </c>
      <c r="J5" s="505"/>
      <c r="K5" s="505"/>
      <c r="L5" s="505"/>
      <c r="M5" s="505"/>
      <c r="N5" s="505"/>
      <c r="O5" s="505"/>
      <c r="P5" s="505"/>
      <c r="Q5" s="516" t="s">
        <v>85</v>
      </c>
    </row>
    <row r="6" spans="1:17" s="2" customFormat="1" ht="84" customHeight="1">
      <c r="A6" s="551"/>
      <c r="B6" s="551"/>
      <c r="C6" s="552"/>
      <c r="D6" s="552"/>
      <c r="E6" s="552"/>
      <c r="F6" s="552"/>
      <c r="G6" s="528"/>
      <c r="H6" s="92" t="s">
        <v>142</v>
      </c>
      <c r="I6" s="565" t="s">
        <v>53</v>
      </c>
      <c r="J6" s="550" t="s">
        <v>205</v>
      </c>
      <c r="K6" s="550" t="s">
        <v>51</v>
      </c>
      <c r="L6" s="550"/>
      <c r="M6" s="550" t="s">
        <v>52</v>
      </c>
      <c r="N6" s="550"/>
      <c r="O6" s="550" t="s">
        <v>83</v>
      </c>
      <c r="P6" s="550" t="s">
        <v>206</v>
      </c>
      <c r="Q6" s="564"/>
    </row>
    <row r="7" spans="1:17" s="2" customFormat="1" ht="50.25" customHeight="1">
      <c r="A7" s="551"/>
      <c r="B7" s="551"/>
      <c r="C7" s="552"/>
      <c r="D7" s="552"/>
      <c r="E7" s="552"/>
      <c r="F7" s="552"/>
      <c r="G7" s="529"/>
      <c r="H7" s="93"/>
      <c r="I7" s="565"/>
      <c r="J7" s="550"/>
      <c r="K7" s="41" t="s">
        <v>86</v>
      </c>
      <c r="L7" s="41" t="s">
        <v>87</v>
      </c>
      <c r="M7" s="41" t="s">
        <v>86</v>
      </c>
      <c r="N7" s="41" t="s">
        <v>87</v>
      </c>
      <c r="O7" s="550"/>
      <c r="P7" s="550"/>
      <c r="Q7" s="521"/>
    </row>
    <row r="8" spans="1:17" ht="30" customHeight="1">
      <c r="A8" s="42"/>
      <c r="B8" s="95"/>
      <c r="C8" s="95"/>
      <c r="D8" s="95"/>
      <c r="E8" s="95"/>
      <c r="F8" s="95"/>
      <c r="G8" s="104"/>
      <c r="H8" s="104"/>
      <c r="I8" s="43"/>
      <c r="J8" s="43"/>
      <c r="K8" s="43"/>
      <c r="L8" s="43"/>
      <c r="M8" s="43"/>
      <c r="N8" s="44"/>
      <c r="O8" s="45"/>
      <c r="P8" s="45"/>
      <c r="Q8" s="45"/>
    </row>
    <row r="9" spans="1:17" ht="23.25" customHeight="1">
      <c r="A9" s="46"/>
      <c r="B9" s="553" t="s">
        <v>427</v>
      </c>
      <c r="C9" s="554"/>
      <c r="D9" s="554"/>
      <c r="E9" s="554"/>
      <c r="F9" s="555"/>
      <c r="G9" s="95"/>
      <c r="H9" s="95"/>
      <c r="I9" s="47"/>
      <c r="J9" s="47"/>
      <c r="K9" s="47"/>
      <c r="L9" s="47"/>
      <c r="M9" s="47"/>
      <c r="N9" s="48"/>
      <c r="O9" s="49"/>
      <c r="P9" s="49"/>
      <c r="Q9" s="50"/>
    </row>
    <row r="10" spans="1:17" ht="23.25" customHeight="1">
      <c r="A10" s="46"/>
      <c r="B10" s="556"/>
      <c r="C10" s="557"/>
      <c r="D10" s="557"/>
      <c r="E10" s="557"/>
      <c r="F10" s="558"/>
      <c r="G10" s="95"/>
      <c r="H10" s="95"/>
      <c r="I10" s="47"/>
      <c r="J10" s="47"/>
      <c r="K10" s="47"/>
      <c r="L10" s="47"/>
      <c r="M10" s="47"/>
      <c r="N10" s="48"/>
      <c r="O10" s="49"/>
      <c r="P10" s="49"/>
      <c r="Q10" s="49"/>
    </row>
    <row r="11" spans="1:17" ht="23.25" customHeight="1">
      <c r="A11" s="46"/>
      <c r="B11" s="559"/>
      <c r="C11" s="560"/>
      <c r="D11" s="560"/>
      <c r="E11" s="560"/>
      <c r="F11" s="561"/>
      <c r="G11" s="95"/>
      <c r="H11" s="95"/>
      <c r="I11" s="47"/>
      <c r="J11" s="47"/>
      <c r="K11" s="47"/>
      <c r="L11" s="48"/>
      <c r="M11" s="47"/>
      <c r="N11" s="51"/>
      <c r="O11" s="49"/>
      <c r="P11" s="49"/>
      <c r="Q11" s="49"/>
    </row>
    <row r="12" spans="1:17" ht="23.25">
      <c r="A12" s="46"/>
      <c r="B12" s="46"/>
      <c r="C12" s="52"/>
      <c r="D12" s="53"/>
      <c r="E12" s="54"/>
      <c r="F12" s="52"/>
      <c r="G12" s="52"/>
      <c r="H12" s="52"/>
      <c r="I12" s="47"/>
      <c r="J12" s="48"/>
      <c r="K12" s="47"/>
      <c r="L12" s="55"/>
      <c r="M12" s="47"/>
      <c r="N12" s="51"/>
      <c r="O12" s="49"/>
      <c r="P12" s="49"/>
      <c r="Q12" s="49"/>
    </row>
    <row r="13" spans="1:17" ht="26.25">
      <c r="A13" s="535" t="s">
        <v>3</v>
      </c>
      <c r="B13" s="536"/>
      <c r="C13" s="536"/>
      <c r="D13" s="536"/>
      <c r="E13" s="536"/>
      <c r="F13" s="537"/>
      <c r="G13" s="89"/>
      <c r="H13" s="89"/>
      <c r="I13" s="56">
        <f aca="true" t="shared" si="0" ref="I13:Q13">SUM(I8:I12)</f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</row>
    <row r="14" spans="1:17" ht="23.25">
      <c r="A14" s="562" t="s">
        <v>165</v>
      </c>
      <c r="B14" s="563"/>
      <c r="C14" s="563"/>
      <c r="D14" s="563"/>
      <c r="E14" s="58"/>
      <c r="F14" s="58"/>
      <c r="G14" s="58"/>
      <c r="H14" s="58"/>
      <c r="I14" s="58"/>
      <c r="J14" s="58"/>
      <c r="K14" s="58"/>
      <c r="L14" s="58"/>
      <c r="M14" s="512" t="s">
        <v>166</v>
      </c>
      <c r="N14" s="512"/>
      <c r="O14" s="512"/>
      <c r="P14" s="512"/>
      <c r="Q14" s="513"/>
    </row>
    <row r="15" spans="1:17" s="21" customFormat="1" ht="23.25">
      <c r="A15" s="534"/>
      <c r="B15" s="534"/>
      <c r="C15" s="534"/>
      <c r="D15" s="18"/>
      <c r="E15" s="19"/>
      <c r="F15" s="19"/>
      <c r="G15" s="19"/>
      <c r="H15" s="19"/>
      <c r="I15" s="19"/>
      <c r="J15" s="20"/>
      <c r="K15" s="429"/>
      <c r="L15" s="429"/>
      <c r="M15" s="429"/>
      <c r="N15" s="429"/>
      <c r="O15" s="429"/>
      <c r="P15" s="429"/>
      <c r="Q15" s="429"/>
    </row>
    <row r="16" spans="1:17" s="21" customFormat="1" ht="23.25">
      <c r="A16" s="428"/>
      <c r="B16" s="428"/>
      <c r="C16" s="3"/>
      <c r="D16" s="18"/>
      <c r="E16" s="19"/>
      <c r="F16" s="19"/>
      <c r="G16" s="19"/>
      <c r="H16" s="19"/>
      <c r="I16" s="19"/>
      <c r="J16" s="19"/>
      <c r="K16" s="14"/>
      <c r="L16" s="14"/>
      <c r="M16" s="14"/>
      <c r="N16" s="428"/>
      <c r="O16" s="428"/>
      <c r="P16" s="428"/>
      <c r="Q16" s="428"/>
    </row>
    <row r="17" spans="1:17" s="21" customFormat="1" ht="23.25">
      <c r="A17" s="18"/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  <c r="P17" s="22"/>
      <c r="Q17" s="22"/>
    </row>
    <row r="18" spans="1:17" s="21" customFormat="1" ht="23.25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"/>
      <c r="P18" s="22"/>
      <c r="Q18" s="22"/>
    </row>
    <row r="19" spans="1:17" s="21" customFormat="1" ht="23.25">
      <c r="A19" s="18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2"/>
      <c r="P19" s="22"/>
      <c r="Q19" s="22"/>
    </row>
    <row r="20" spans="1:17" ht="23.25">
      <c r="A20" s="428" t="s">
        <v>76</v>
      </c>
      <c r="B20" s="428"/>
      <c r="C20" s="428"/>
      <c r="J20" s="429" t="s">
        <v>77</v>
      </c>
      <c r="K20" s="429"/>
      <c r="L20" s="429"/>
      <c r="M20" s="429"/>
      <c r="N20" s="429"/>
      <c r="O20" s="429"/>
      <c r="P20" s="429"/>
      <c r="Q20" s="429"/>
    </row>
    <row r="21" spans="1:17" ht="23.25">
      <c r="A21" s="428" t="s">
        <v>104</v>
      </c>
      <c r="B21" s="428"/>
      <c r="C21" s="428"/>
      <c r="J21" s="5"/>
      <c r="K21" s="5"/>
      <c r="L21" s="5"/>
      <c r="M21" s="5"/>
      <c r="N21" s="420" t="s">
        <v>207</v>
      </c>
      <c r="O21" s="420"/>
      <c r="P21" s="420"/>
      <c r="Q21" s="420"/>
    </row>
    <row r="23" spans="1:16" ht="23.25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</row>
  </sheetData>
  <sheetProtection/>
  <mergeCells count="32">
    <mergeCell ref="M1:Q1"/>
    <mergeCell ref="A1:L1"/>
    <mergeCell ref="A3:Q3"/>
    <mergeCell ref="L4:Q4"/>
    <mergeCell ref="N21:Q21"/>
    <mergeCell ref="Q5:Q7"/>
    <mergeCell ref="I5:P5"/>
    <mergeCell ref="J6:J7"/>
    <mergeCell ref="O6:O7"/>
    <mergeCell ref="M6:N6"/>
    <mergeCell ref="P6:P7"/>
    <mergeCell ref="I6:I7"/>
    <mergeCell ref="A23:P23"/>
    <mergeCell ref="A20:C20"/>
    <mergeCell ref="A21:C21"/>
    <mergeCell ref="A14:D14"/>
    <mergeCell ref="J20:Q20"/>
    <mergeCell ref="M14:Q14"/>
    <mergeCell ref="A15:C15"/>
    <mergeCell ref="N16:Q16"/>
    <mergeCell ref="K15:Q15"/>
    <mergeCell ref="A16:B16"/>
    <mergeCell ref="A13:F13"/>
    <mergeCell ref="K6:L6"/>
    <mergeCell ref="A5:A7"/>
    <mergeCell ref="B5:B7"/>
    <mergeCell ref="C5:C7"/>
    <mergeCell ref="D5:D7"/>
    <mergeCell ref="E5:E7"/>
    <mergeCell ref="B9:F11"/>
    <mergeCell ref="F5:F7"/>
    <mergeCell ref="G5:G7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70" r:id="rId1"/>
  <headerFooter alignWithMargins="0">
    <oddFooter>&amp;C&amp;"Angsana New,ธรรมดา"&amp;15หน้า 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.th/~ngpanyar/graduates/show_grad_data_2546.php ข้อมูลการได้งานทำของบัณฑิตที่จบการศึกษาปีการศึกษา 2546</dc:title>
  <dc:subject/>
  <dc:creator>x</dc:creator>
  <cp:keywords/>
  <dc:description/>
  <cp:lastModifiedBy>user</cp:lastModifiedBy>
  <cp:lastPrinted>2006-11-01T04:21:11Z</cp:lastPrinted>
  <dcterms:created xsi:type="dcterms:W3CDTF">2004-03-02T03:34:17Z</dcterms:created>
  <dcterms:modified xsi:type="dcterms:W3CDTF">2014-02-21T03:44:26Z</dcterms:modified>
  <cp:category/>
  <cp:version/>
  <cp:contentType/>
  <cp:contentStatus/>
</cp:coreProperties>
</file>