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16" windowWidth="12120" windowHeight="8175" tabRatio="740" activeTab="3"/>
  </bookViews>
  <sheets>
    <sheet name="6.1หลักสูตรที่ได้มาตรฐาน" sheetId="1" r:id="rId1"/>
    <sheet name="6.2นศ.ต่ออาจารย์" sheetId="2" r:id="rId2"/>
    <sheet name="6.3(1)อ.ป.เอกต่อ อ.ประจำ" sheetId="3" r:id="rId3"/>
    <sheet name="6.3(2)ขรก.ลูกจ้างทั้งหมด" sheetId="4" r:id="rId4"/>
    <sheet name="6.4ตำแหน่งวิชาการ" sheetId="5" r:id="rId5"/>
    <sheet name="6.5จรรยาบรรณ" sheetId="6" r:id="rId6"/>
    <sheet name="6.6(1)กระบวนการเรียนรู้" sheetId="7" r:id="rId7"/>
    <sheet name="6.6(2)เน้นผู้เรียน ป.ตรี" sheetId="8" r:id="rId8"/>
    <sheet name="ข้อมูลประกอบ ป.ตรี" sheetId="9" r:id="rId9"/>
    <sheet name="6.6(2)เน้นผู้เรียนป.โท" sheetId="10" r:id="rId10"/>
    <sheet name="ข้อมูลประกอบ ป.โท" sheetId="11" r:id="rId11"/>
    <sheet name="6.6(2)เน้นผู้เรียน ป.เอก" sheetId="12" r:id="rId12"/>
    <sheet name="ข้อมูลประกอบ ป.เอก" sheetId="13" r:id="rId13"/>
    <sheet name="6.6(3)-(4)wireless+บริการ" sheetId="14" r:id="rId14"/>
    <sheet name="6.6(5)จำนวนคอมใช้สอน" sheetId="15" r:id="rId15"/>
    <sheet name="6.6(6)วิจัยสถาบัน" sheetId="16" r:id="rId16"/>
    <sheet name="6.7ประเมิน ป.ตรี" sheetId="17" r:id="rId17"/>
    <sheet name="44" sheetId="18" r:id="rId18"/>
    <sheet name="45" sheetId="19" r:id="rId19"/>
    <sheet name="46" sheetId="20" r:id="rId20"/>
    <sheet name="6.7ประเมิน ป.โท" sheetId="21" r:id="rId21"/>
    <sheet name="6.7ประเมิน ป.เอก" sheetId="22" r:id="rId22"/>
    <sheet name="6.8จำนวนกิจกรรม" sheetId="23" r:id="rId23"/>
    <sheet name="6.9คชจ.ห้องสมุด+คอม+สารสนเทศ" sheetId="24" r:id="rId24"/>
  </sheets>
  <externalReferences>
    <externalReference r:id="rId27"/>
    <externalReference r:id="rId28"/>
    <externalReference r:id="rId29"/>
  </externalReferences>
  <definedNames>
    <definedName name="_xlnm.Print_Area" localSheetId="17">'44'!$A$1:$R$21</definedName>
    <definedName name="_xlnm.Print_Area" localSheetId="18">'45'!$A$1:$R$21</definedName>
    <definedName name="_xlnm.Print_Area" localSheetId="19">'46'!$A$1:$R$21</definedName>
    <definedName name="_xlnm.Print_Area" localSheetId="0">'6.1หลักสูตรที่ได้มาตรฐาน'!$A$1:$G$54</definedName>
    <definedName name="_xlnm.Print_Area" localSheetId="7">'6.6(2)เน้นผู้เรียน ป.ตรี'!$A$1:$T$27</definedName>
    <definedName name="_xlnm.Print_Area" localSheetId="11">'6.6(2)เน้นผู้เรียน ป.เอก'!$A$1:$T$16</definedName>
    <definedName name="_xlnm.Print_Area" localSheetId="13">'6.6(3)-(4)wireless+บริการ'!$A$1:$M$44</definedName>
    <definedName name="_xlnm.Print_Area" localSheetId="16">'6.7ประเมิน ป.ตรี'!$A$1:$R$21</definedName>
    <definedName name="_xlnm.Print_Area" localSheetId="21">'6.7ประเมิน ป.เอก'!$A$1:$R$21</definedName>
    <definedName name="_xlnm.Print_Area" localSheetId="22">'6.8จำนวนกิจกรรม'!$A$1:$N$152</definedName>
    <definedName name="_xlnm.Print_Area" localSheetId="8">'ข้อมูลประกอบ ป.ตรี'!$A$1:$P$490</definedName>
    <definedName name="_xlnm.Print_Area" localSheetId="10">'ข้อมูลประกอบ ป.โท'!$A$1:$O$174</definedName>
  </definedNames>
  <calcPr fullCalcOnLoad="1"/>
</workbook>
</file>

<file path=xl/sharedStrings.xml><?xml version="1.0" encoding="utf-8"?>
<sst xmlns="http://schemas.openxmlformats.org/spreadsheetml/2006/main" count="3628" uniqueCount="1502">
  <si>
    <t>240-203</t>
  </si>
  <si>
    <t>INTRODUCTION TO COMPUTER NETWORKS</t>
  </si>
  <si>
    <t>240-204</t>
  </si>
  <si>
    <t>DATA STRUCTURE AND COMPUTER 
PROGRAMMING TECHNIQUES</t>
  </si>
  <si>
    <t>240-205</t>
  </si>
  <si>
    <t>240-206</t>
  </si>
  <si>
    <t>BASIC ELECTRONICS</t>
  </si>
  <si>
    <t>240-207</t>
  </si>
  <si>
    <t xml:space="preserve">INTRODUCTION TO SOFTWARE
ENGINEERING AND DATABASE SYSTEMS </t>
  </si>
  <si>
    <t>240-208</t>
  </si>
  <si>
    <t>FUNDAMENTALS OF COMPUTER ARCHITECTURE</t>
  </si>
  <si>
    <t>240-209</t>
  </si>
  <si>
    <t>INTRODUCTION TO CONTROL SYSTEMS</t>
  </si>
  <si>
    <t>240-210</t>
  </si>
  <si>
    <t>ETHICAL, LEGAL AND SOCIAL ISSUES 
IN COMPUTER PROFESSION</t>
  </si>
  <si>
    <t>240-301</t>
  </si>
  <si>
    <t>COMPUTER ENGINEERING LABORATORY III</t>
  </si>
  <si>
    <t>240-302</t>
  </si>
  <si>
    <t>COMPUTER ENGINEERING LAB IV</t>
  </si>
  <si>
    <t>240-303</t>
  </si>
  <si>
    <t>COMPUTER ENGINEERING SEMINAR I</t>
  </si>
  <si>
    <t>240-304</t>
  </si>
  <si>
    <t>MATHEMATICS FOR COMPUTER ENGINEERING</t>
  </si>
  <si>
    <t>240-305</t>
  </si>
  <si>
    <t>MICROPROCESSOR ARCHITECTURE  AND THE 
ASSEMBLY LANGUAGE</t>
  </si>
  <si>
    <t>240-306</t>
  </si>
  <si>
    <t>COMPUTER OPERATING SYSTEMS</t>
  </si>
  <si>
    <t>240-308</t>
  </si>
  <si>
    <t xml:space="preserve">COMPUTER ENGINEERING PROJECT PREPARATION </t>
  </si>
  <si>
    <t>240-320</t>
  </si>
  <si>
    <t>INFORMATION ENGINEERING</t>
  </si>
  <si>
    <t>240-321</t>
  </si>
  <si>
    <t>ADVANCED PROGRAMMING TECHNIQUES</t>
  </si>
  <si>
    <t>240-322</t>
  </si>
  <si>
    <t>240-333</t>
  </si>
  <si>
    <t>MICROCOMPUTER INTERFACING AND APPLICATIONS</t>
  </si>
  <si>
    <t>240-360</t>
  </si>
  <si>
    <t>INTRODUCTION TO COMMUNICATION SYSTEMS 
AND NETWORKS</t>
  </si>
  <si>
    <t>240-401</t>
  </si>
  <si>
    <t>COMPUTER ENGINEERING LABORATORY V</t>
  </si>
  <si>
    <t>240-402</t>
  </si>
  <si>
    <t>COMPUTER ENGINEERING LABORATORY VI</t>
  </si>
  <si>
    <t>240-403</t>
  </si>
  <si>
    <t>COMPUTER ENGINEERING SEMINAR II</t>
  </si>
  <si>
    <t>240-407</t>
  </si>
  <si>
    <t>COMPUTER ENGINEERING PROJECT I</t>
  </si>
  <si>
    <t>240-408</t>
  </si>
  <si>
    <t>COMPUTER ENGINEERING PROJECT II</t>
  </si>
  <si>
    <t>240-420</t>
  </si>
  <si>
    <t>INTRODUCTION TO ARTIFICIAL INTELLIGENCE</t>
  </si>
  <si>
    <t>240-425</t>
  </si>
  <si>
    <t>COMPUTER SECURITY</t>
  </si>
  <si>
    <t>240-429</t>
  </si>
  <si>
    <t>240-440</t>
  </si>
  <si>
    <t>240-341</t>
  </si>
  <si>
    <t>COMPUTER SYSTEM DESIGN</t>
  </si>
  <si>
    <t>240-342</t>
  </si>
  <si>
    <t>LOGIC CIRCUITS</t>
  </si>
  <si>
    <t>240-361</t>
  </si>
  <si>
    <t xml:space="preserve">INTRODUCTION TO QUEUEING </t>
  </si>
  <si>
    <t>240-362</t>
  </si>
  <si>
    <t xml:space="preserve">INTERNET ENGINEERING </t>
  </si>
  <si>
    <t>240-380</t>
  </si>
  <si>
    <t>PRINCIPLE OF ROBOTICS</t>
  </si>
  <si>
    <t>240-381</t>
  </si>
  <si>
    <t>DATABASE SYSTEM CONCEPTS</t>
  </si>
  <si>
    <t>240-382</t>
  </si>
  <si>
    <t>IMAGE PROCESSING</t>
  </si>
  <si>
    <t>240-400</t>
  </si>
  <si>
    <t>240-480</t>
  </si>
  <si>
    <t>240-460</t>
  </si>
  <si>
    <t>240-461</t>
  </si>
  <si>
    <t>240-462</t>
  </si>
  <si>
    <t>240-484</t>
  </si>
  <si>
    <t>240-340</t>
  </si>
  <si>
    <t>COMPILER STRUCTURES</t>
  </si>
  <si>
    <t>210-522</t>
  </si>
  <si>
    <t>210-541</t>
  </si>
  <si>
    <t xml:space="preserve">ELECTRIC DRIVES   </t>
  </si>
  <si>
    <t>DISCRETE-TIME CONTROL SYSTEMS</t>
  </si>
  <si>
    <t>210-590</t>
  </si>
  <si>
    <t>210-592</t>
  </si>
  <si>
    <t>210-633</t>
  </si>
  <si>
    <t>210-645</t>
  </si>
  <si>
    <t>210-661</t>
  </si>
  <si>
    <t>210-683</t>
  </si>
  <si>
    <t>210-690</t>
  </si>
  <si>
    <t>210-698</t>
  </si>
  <si>
    <t>210-791</t>
  </si>
  <si>
    <t>210-792</t>
  </si>
  <si>
    <t>210-800</t>
  </si>
  <si>
    <t>MICROCOMPUTER SYSTEM DESIGN</t>
  </si>
  <si>
    <t>DIGITAL SIGNAL PROCESSING</t>
  </si>
  <si>
    <t>MODERN SEMICONDUCTOR CIRCUITS</t>
  </si>
  <si>
    <t>RANDOM SIGNAL ANALYSIS</t>
  </si>
  <si>
    <t>DATA COMMUNICATIONS</t>
  </si>
  <si>
    <t xml:space="preserve">APPLIED DIGITAL IMAGE PROCESSING </t>
  </si>
  <si>
    <t>SEMINAR I</t>
  </si>
  <si>
    <t xml:space="preserve">SEMINAR II  </t>
  </si>
  <si>
    <t>THESIS</t>
  </si>
  <si>
    <t>3. สาขาวิชาวิศวกรรมโยธา</t>
  </si>
  <si>
    <t>4. สาขาวิชาวิศวกรรมอุตสาหการ</t>
  </si>
  <si>
    <t>5. สาขาวิชาวิศวกรรมเคมี</t>
  </si>
  <si>
    <t>6. สาขาวิชาวิศวกรรมเหมืองแร่ฯ</t>
  </si>
  <si>
    <t>7. สาขาวิชาวิศวกรรมคอมพิวเตอร์</t>
  </si>
  <si>
    <t>NEURAL NETWORK DESIGN AND FUZZY 
LOGIC CONTROL</t>
  </si>
  <si>
    <t>ADVANCED TOPICS IN COMMUNICATION 
AND ELECTRONIC I (MODERN MEASUREMENT AND INSTRUMENTATION DESIGN)</t>
  </si>
  <si>
    <t>215-601</t>
  </si>
  <si>
    <t>215-612</t>
  </si>
  <si>
    <t>215-613</t>
  </si>
  <si>
    <t>215-625</t>
  </si>
  <si>
    <t>215-627</t>
  </si>
  <si>
    <t>215-642</t>
  </si>
  <si>
    <t>215-643</t>
  </si>
  <si>
    <t>215-651</t>
  </si>
  <si>
    <t>8.  ยังไม่แยกสาขาวิชา</t>
  </si>
  <si>
    <t>9. ฝ่ายคอมพิวเตอร์ทางวิศวฯ</t>
  </si>
  <si>
    <t>ภาควิชา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</si>
  <si>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</si>
  <si>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</si>
  <si>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</si>
  <si>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</si>
  <si>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</si>
  <si>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</si>
  <si>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</si>
  <si>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รวม</t>
  </si>
  <si>
    <t>จำนวน</t>
  </si>
  <si>
    <t>หลักสูตร/สาขาวิชา</t>
  </si>
  <si>
    <t>บำเพ็ญประโยชน์</t>
  </si>
  <si>
    <t>วิชาการ</t>
  </si>
  <si>
    <t>ศิลปวัฒนธรรม</t>
  </si>
  <si>
    <t>กีฬา</t>
  </si>
  <si>
    <t>อื่นๆ</t>
  </si>
  <si>
    <t>รวมปริญญาตรี</t>
  </si>
  <si>
    <t>รายชื่อกิจกรรม/โครงการ</t>
  </si>
  <si>
    <t>หมายเหตุ</t>
  </si>
  <si>
    <t>ผลการประเมิน  กิจกรรม</t>
  </si>
  <si>
    <t>1:</t>
  </si>
  <si>
    <t>แหล่งข้อมูล  O : กลุ่มงานสนับสนุนวิชาการ (ทะเบียน)</t>
  </si>
  <si>
    <t xml:space="preserve">                  O :  ภาควิชา</t>
  </si>
  <si>
    <t>แหล่งข้อมูล  O :  ฝ่ายคอมพิวเตอร์ฯ</t>
  </si>
  <si>
    <t>หน่วยงานผู้รับผิดชอบ: ฝ่ายคอมพิวเตอร์ฯ</t>
  </si>
  <si>
    <t>รวมจำนวนกิจกรรม นักศึกษาและคชจ.ด้านกิจกรรม</t>
  </si>
  <si>
    <t>แหล่งข้อมูล  O :  กลุ่มงานสนับสนุนวิชาการ</t>
  </si>
  <si>
    <t xml:space="preserve"> ผู้รับผิดชอบ: ธันยพร</t>
  </si>
  <si>
    <t>1.1 วิทยานิพนธ์</t>
  </si>
  <si>
    <t>1.4 ปฏิบัติการ</t>
  </si>
  <si>
    <t>1.5 สัมมนา</t>
  </si>
  <si>
    <t>1.6 การศึกษาด้วยตนเอง</t>
  </si>
  <si>
    <t>1.7 สหวิทยาการ</t>
  </si>
  <si>
    <t>1.9 CAI</t>
  </si>
  <si>
    <t>1.10 VCR</t>
  </si>
  <si>
    <t>1.11 วิชาเลือกเสรี</t>
  </si>
  <si>
    <t>1.12 การเรียนทางไกล</t>
  </si>
  <si>
    <t>1.3การฝึกงาน/ดูงาน/ฝึกภาคสนาม
/โครงงาน/กรณึศึกษา</t>
  </si>
  <si>
    <t xml:space="preserve">       หน่วยงานผู้รับผิดชอบ: กลุ่มงานสนับสนุนวิชาการ (หน่วยทะเบียน)  </t>
  </si>
  <si>
    <t>1.2สหกิจศึกษา</t>
  </si>
  <si>
    <t>1.13 special  topic</t>
  </si>
  <si>
    <t xml:space="preserve">หน่วยงานผู้รับผิดชอบ: ฝ่ายคอมพิวเตอร์ฯ  </t>
  </si>
  <si>
    <t xml:space="preserve">                     ผู้รับผิดชอบ: กฤษณะ</t>
  </si>
  <si>
    <t>จำนวนหลักสูตร</t>
  </si>
  <si>
    <t>ร้อยละ</t>
  </si>
  <si>
    <t>ร้อยละของ อ. 
ที่ประเมินการสอน</t>
  </si>
  <si>
    <t>จำนวน นศ.</t>
  </si>
  <si>
    <t>ป.ตรี</t>
  </si>
  <si>
    <t>บัณฑิตศึกษา</t>
  </si>
  <si>
    <t>ค่าใช้จ่ายในการพัฒนาระบบฯ
และเครือข่ายคอมฯเพื่อการเรียนฯ
และการค้นคว้าของนศ. *</t>
  </si>
  <si>
    <t>*รวมค่าเช่าInternet 152,796</t>
  </si>
  <si>
    <t>รวมจำนวนจุดเชื่อมต่อ
และ wireless</t>
  </si>
  <si>
    <t>จำนวน นศ.
ทั้งหมด</t>
  </si>
  <si>
    <t xml:space="preserve">                      O :  ภาควิชา</t>
  </si>
  <si>
    <t>รวมจำนวน 1-13</t>
  </si>
  <si>
    <t>แหล่งข้อมูล :  O ฝ่ายคอมพิวเตอร์ฯ</t>
  </si>
  <si>
    <t>จุดเชื่อมต่อ
ระบบเครือข่ายคอมฯ</t>
  </si>
  <si>
    <t>จำนวนชม./วัน ที่
ให้บริการคอมฯ</t>
  </si>
  <si>
    <t>จำนวน ชม./วัน ที่
ให้บริการห้องสมุด</t>
  </si>
  <si>
    <t>จำนวนจุดเชื่อมต่อฯต่อนศ.ทั้งหมด</t>
  </si>
  <si>
    <t>ค่าใช้จ่ายด้านกิจกรรมนักศึกษา</t>
  </si>
  <si>
    <t>หน่วยงานผู้รับผิดชอบ: กลุ่มงานสนับสนุนฯ(กิจการนศ.)</t>
  </si>
  <si>
    <t>1.8 PBL</t>
  </si>
  <si>
    <t>หมายเหตุ :  1.  การนับจำนวนจุดเชื่อมต่อและจำนวนช่องสัญญาณ ให้นับเฉพาะจำนวนที่นักศึกษาสามารถใช้ได้</t>
  </si>
  <si>
    <t>ภาค 1</t>
  </si>
  <si>
    <t>ภาค 2</t>
  </si>
  <si>
    <t>เฉลี่ย</t>
  </si>
  <si>
    <t xml:space="preserve">รายงานข้อมูล ณ วันที่ พ.ย. 48  </t>
  </si>
  <si>
    <t xml:space="preserve">                    2.  จำนวนจุดเชื่อมต่อและจำนวนช่องสัญญาณของคณะต่อจำนวนนักศึกษาทั้งหมดนับนักศึกษาปี 2 ขึ้นไปและบัณฑิตศึกษา</t>
  </si>
  <si>
    <t xml:space="preserve">                        O :  ภาควิชา</t>
  </si>
  <si>
    <t xml:space="preserve">หน่วยงานผู้รับผิดชอบ: กลุ่มงานสนับสนุนวิชาการ (หน่วยทะเบียน) </t>
  </si>
  <si>
    <t>ที่</t>
  </si>
  <si>
    <t xml:space="preserve">                    O :  ภาควิชา</t>
  </si>
  <si>
    <t xml:space="preserve">หน่วยงานผู้รับผิดชอบ: กลุ่มงานสนับสนุนวิชาการ (บัณฑิต) </t>
  </si>
  <si>
    <t xml:space="preserve">       หน่วยงานผู้รับผิดชอบ: กลุ่มงานสนับสนุนวิชาการ (บัณฑิต) </t>
  </si>
  <si>
    <t xml:space="preserve">รวมปริญญาเอก </t>
  </si>
  <si>
    <t>รวมปริญญาโท</t>
  </si>
  <si>
    <t>แหล่งข้อมูล  O : กลุ่มงานสนับสนุนวิชาการ (บัณฑิต)</t>
  </si>
  <si>
    <t xml:space="preserve">       หน่วยงานผู้รับผิดชอบ: กลุ่มงานสนับสนุนวิชาการ (บัณฑิต)  </t>
  </si>
  <si>
    <t>ผู้รับผิดชอบ : พัชชลี</t>
  </si>
  <si>
    <t>-</t>
  </si>
  <si>
    <t>วิทยานิพนธ์</t>
  </si>
  <si>
    <t>สหกิจศึกษา</t>
  </si>
  <si>
    <t>ฝึกงาน ฯ</t>
  </si>
  <si>
    <t>ปฏิบัติการ</t>
  </si>
  <si>
    <t>สัมมนา</t>
  </si>
  <si>
    <t>ศึกษาด้วยตนเอง</t>
  </si>
  <si>
    <t>สหวิทยาการ</t>
  </si>
  <si>
    <t xml:space="preserve"> PBL</t>
  </si>
  <si>
    <t>CAI</t>
  </si>
  <si>
    <t>VCR</t>
  </si>
  <si>
    <t>เลือกเสรี</t>
  </si>
  <si>
    <t>เรียนทางไกล</t>
  </si>
  <si>
    <t>SP. Topic</t>
  </si>
  <si>
    <t>จำนวน อ. ที่ได้รับการ
ประเมินการสอน</t>
  </si>
  <si>
    <t>:</t>
  </si>
  <si>
    <t>wireless  (1/20)</t>
  </si>
  <si>
    <t xml:space="preserve">          </t>
  </si>
  <si>
    <t>1. สาขาวิชาวิศวกรรมไฟฟ้า</t>
  </si>
  <si>
    <t>2. สาขาวิชาวิศวกรรมเครื่องกล</t>
  </si>
  <si>
    <t>3. สาขาวิชาวิศวกรรมเมคาทรอนิกส์</t>
  </si>
  <si>
    <t>4. สาขาวิชาวิศวกรรมโยธา</t>
  </si>
  <si>
    <t>5. สาขาวิชาวิศวกรรมสิ่งแวดล้อม</t>
  </si>
  <si>
    <t>6. สาขาวิชาวิศวกรรมอุตสาหการ</t>
  </si>
  <si>
    <t>7. สาขาวิชาวิศวกรรมการผลิต</t>
  </si>
  <si>
    <t>8. สาขาวิชาวิศวกรรมเคมี</t>
  </si>
  <si>
    <t>6. ข้อมูลมาตรฐานด้านหลักสูตรและการเรียนการสอน</t>
  </si>
  <si>
    <t xml:space="preserve">    6.1 ร้อยละของหลักสูตรที่ได้มาตรฐานต่อหลักสูตรทั้งหมด</t>
  </si>
  <si>
    <t xml:space="preserve"> หน่วยงานผู้รับผิดชอบ: กลุ่มงานสนับสนุนวิชาการ (หน่วยทะเบียน)  </t>
  </si>
  <si>
    <t xml:space="preserve">     อาจารย์ประจำทุกระดับทั้งหมด</t>
  </si>
  <si>
    <t>ปริญญาตรี</t>
  </si>
  <si>
    <t>ปริญญาโท</t>
  </si>
  <si>
    <t>ปริญญาเอก</t>
  </si>
  <si>
    <t>รวมทั้งหมด</t>
  </si>
  <si>
    <t>ทั้งหมด</t>
  </si>
  <si>
    <t>ปฏิบัติงาน</t>
  </si>
  <si>
    <t>ลา/ ยืมตัว</t>
  </si>
  <si>
    <t>ปฏิบัตงาน</t>
  </si>
  <si>
    <t>ลา / ยืมตัว</t>
  </si>
  <si>
    <t>6. ภาควิชาวิศวกรรมเหมืองแร่ฯ</t>
  </si>
  <si>
    <t>แหล่งข้อมูล O:  กลุ่มงานบริหารทั่วไป</t>
  </si>
  <si>
    <t>ปีการศึกษา 2548</t>
  </si>
  <si>
    <t>คณะฯ</t>
  </si>
  <si>
    <t>กองแผนฯ</t>
  </si>
  <si>
    <t xml:space="preserve">  -  จรรยาบรรณวิชาชีพวิศวกร
  -  จรรยาบรรณอาจารย์
  -  จรรยาบรรณนักวิจัย
  -  คุณสมบัติและจรรยาบรรณที่ปรึกษา</t>
  </si>
  <si>
    <t>ป.ตรี/เทียบเท่า</t>
  </si>
  <si>
    <t>ป.โท/เทียบเท่า</t>
  </si>
  <si>
    <t>ป.เอก/เทียบเท่า</t>
  </si>
  <si>
    <t xml:space="preserve">        6.3(1) ร้อยละของอาจารย์ประจำที่มีวุฒิปริญญาเอกหรือเทียบเท่าต่ออาจารย์ประจำ (อ.ประจำทั้งหมด)</t>
  </si>
  <si>
    <t>คิดรวมกับปริญญาโท</t>
  </si>
  <si>
    <t>รวมคณะวิศวกรรมศาสตร์</t>
  </si>
  <si>
    <t>1) จำนวนอาจารย์ประจำวุฒิปริญญาตรี/เทียบเท่า/FTES</t>
  </si>
  <si>
    <t>2) จำนวนอาจารย์ประจำวุฒิปริญญาโท/เทียบเท่า/FTES</t>
  </si>
  <si>
    <t>3) จำนวนอาจารย์ประจำวุฒิปริญญาเอก/เทียบเท่า/FTES</t>
  </si>
  <si>
    <t xml:space="preserve">- จำนวนอาจารย์ประจำทุกระดับ ต่อนักศึกษาเต็มเวลาเทียบเท่า </t>
  </si>
  <si>
    <t>มาตรฐาน มอ.  ปริญญาตรี</t>
  </si>
  <si>
    <t>มาตรฐาน มอ.  ปริญญาโท</t>
  </si>
  <si>
    <t>หมายเหตุ :</t>
  </si>
  <si>
    <t>แหล่งข้อมูลO:กลุ่มงานแผนงาน การเงินและพัสดุ</t>
  </si>
  <si>
    <t>จำนวนอาจารย์ประจำทั้งหมด</t>
  </si>
  <si>
    <t>ร้อยละของ    อ.ป.เอก</t>
  </si>
  <si>
    <t>ข้าราชการ</t>
  </si>
  <si>
    <t>พนักงานม.</t>
  </si>
  <si>
    <t>ลูกจ้างชั่วคราว</t>
  </si>
  <si>
    <t>แหล่งข้อมูล O: กลุ่มงานบริหารทั่วไป</t>
  </si>
  <si>
    <t>ร้อยละของ อ. ป.ตรี</t>
  </si>
  <si>
    <t>ร้อยละของ อ. ป.โท</t>
  </si>
  <si>
    <t>จำนวนข้าราชการ / ลูกจ้างชั่วคราว / ลูกจ้างประจำทั้งหมด</t>
  </si>
  <si>
    <t>ต่ำกว่าป.ตรี</t>
  </si>
  <si>
    <t>รวมตามประเภท</t>
  </si>
  <si>
    <t>พนักงาน ม.</t>
  </si>
  <si>
    <t>ลูกจ้างประจำ</t>
  </si>
  <si>
    <t>รวมทั้งสิ้น</t>
  </si>
  <si>
    <t>พนักงาน     ม.</t>
  </si>
  <si>
    <t>พนักงาน    ม.</t>
  </si>
  <si>
    <t>ข</t>
  </si>
  <si>
    <t>ค</t>
  </si>
  <si>
    <t>ทั่วไป</t>
  </si>
  <si>
    <t>คอมฯ</t>
  </si>
  <si>
    <t>1.ไฟฟ้า</t>
  </si>
  <si>
    <t>2. เครื่องกล</t>
  </si>
  <si>
    <t>3.โยธา</t>
  </si>
  <si>
    <t>4. อุตสาหการ</t>
  </si>
  <si>
    <t>5. เคมี</t>
  </si>
  <si>
    <t>6. เหมืองแร่ฯ</t>
  </si>
  <si>
    <t>7. คอมพิวเตอร์</t>
  </si>
  <si>
    <t>8.สนล.</t>
  </si>
  <si>
    <t>แหล่งข้อมูลO: กลุ่มงานบริหารทั่วไป</t>
  </si>
  <si>
    <t>6.3(2)  ข้าราชการ/ลูกจ้างชั่วคราว/ลูกจ้างประจำ  คณะวิศวกรรมศาสตร์</t>
  </si>
  <si>
    <t>ผู้ช่วยศาสตราจารย์</t>
  </si>
  <si>
    <t>รองศาสตราจารย์</t>
  </si>
  <si>
    <t>ศาสตราจารย์</t>
  </si>
  <si>
    <t>จำนวนอาจารย์ประจำ</t>
  </si>
  <si>
    <t>ข้อมูลการดำเนินงานคณะวิศวกรรมศาสตร์ มหาวิทยาลัยสงขลานครินทร์  ประจำปีการศึกษา 2548/งปม.2548</t>
  </si>
  <si>
    <t>ข้อมูล ณ วันที่  31 พ.ค. 49</t>
  </si>
  <si>
    <t>จำนวนรายวิชาที่เน้นผู้เรียนเป็นสำคัญโดยเฉพาะการเรียนรู้จากการปฏิบัติและประสบการณ์จริง</t>
  </si>
  <si>
    <t>จำนวนรายวิชาที่เปิดสอนทั้งหมด</t>
  </si>
  <si>
    <t xml:space="preserve">      6.6 (2)  กระบวนการเรียนรู้ที่เน้นผู้เรียนเป็นสำคัญโดยเฉพาะการเรียนรู้จากการปฏิบัติและประสบการณ์จริง (ร้อยละของรายวิชาที่จัดกระบวนการเรียนการสอน
ที่เน้นผู้เรียนเป็นสำคัญ)  (ระดับปริญญาตรี)</t>
  </si>
  <si>
    <t>จำนวนรายวิชาแท้จริง</t>
  </si>
  <si>
    <t>ข้อมูลประกอบมาตรฐาน 6.6 (2)  ระดับปริญญาตรี</t>
  </si>
  <si>
    <t>รายวิชาที่เน้นผู้เรียนเป็นสำคัญโดยเฉพาะการเรียนรู้จากการปฏิบัติและประสบการณ์จริง</t>
  </si>
  <si>
    <t xml:space="preserve">      6.6 (2)  กระบวนการเรียนรู้ที่เน้นผู้เรียนเป็นสำคัญโดยเฉพาะการเรียนรู้จากการปฏิบัติและประสบการณ์จริง (ร้อยละของรายวิชาที่จัดกระบวนการเรียนการสอน
ที่เน้นผู้เรียนเป็นสำคัญ)  (ระดับปริญญาโท)</t>
  </si>
  <si>
    <t>ข้อมูลประกอบมาตรฐาน 6.6(2))  ระดับปริญญาโท</t>
  </si>
  <si>
    <t xml:space="preserve">      6.6 (2)  กระบวนการเรียนรู้ที่เน้นผู้เรียนเป็นสำคัญโดยเฉพาะการเรียนรู้จากการปฏิบัติและประสบการณ์จริง (ร้อยละของรายวิชาที่จัดกระบวนการเรียนการสอน
ที่เน้นผู้เรียนเป็นสำคัญ)  (ระดับปริญญาเอก)</t>
  </si>
  <si>
    <t>ข้อมูลประกอบมาตรฐาน 6.6(2)  ระดับปริญญาเอก</t>
  </si>
  <si>
    <t>หน่วยงาน/ภาควิชา</t>
  </si>
  <si>
    <t>จำนวนคอมฯใช้ในการเรียนการสอน</t>
  </si>
  <si>
    <t>จำนวนนักศึกษาทั้งหมด</t>
  </si>
  <si>
    <t>สัดส่วนคอมฯ/จำนวนนศ.</t>
  </si>
  <si>
    <t>9. ฝ่ายคอมพิวเตอร์ทางวิศวกรรมศาสตร์</t>
  </si>
  <si>
    <t>10. สำนักงานเลขานุการคณะ</t>
  </si>
  <si>
    <t xml:space="preserve">11. ฝ่ายบริการวิชาการ </t>
  </si>
  <si>
    <t xml:space="preserve">12. ศูนย์วิศวกรรมพลังงาน </t>
  </si>
  <si>
    <t xml:space="preserve">รวม </t>
  </si>
  <si>
    <t xml:space="preserve">หมายเหตุ   1. นับเฉพาะจำนวนเครื่องคอมพิวเตอร์ส่วนบุคคล และเครื่อง notebook ที่ใช้ในการเรียนการสอนทั้งหมด (ต้องมีอายุการใช้งานไม่เกิน 5 ปี ย้อนหลัง) แต่ถ้ามีการ upgrade แล้ว </t>
  </si>
  <si>
    <t xml:space="preserve">                     แม้เกิน 5 ปี ก็สามารถนับได้          </t>
  </si>
  <si>
    <t xml:space="preserve"> -</t>
  </si>
  <si>
    <t xml:space="preserve">                   2. จำนวนนักศึกษาทั้งหมด นักศึกษาที่ลงทะเบียนแล้วเสร็จ 1 เดือนของภาคการศึกษาแรกของปีการศึกษาที่รายงาน คณะฯนับ นศ.ตั้งแต่ชั้นปีที่ 2 ขึ้นไป และ บัณฑิตศึกษา</t>
  </si>
  <si>
    <t>แหล่งข้อมูลO:ฝ่ายคอมพิวเตอร์ฯ</t>
  </si>
  <si>
    <t xml:space="preserve">                       O:กลุ่มงานสนับสนุนฯ</t>
  </si>
  <si>
    <t xml:space="preserve">    6.6 กระบวนการเรียนรู้ที่เน้นผู้เรียนเป็นสำคัญโดยเฉพาะการเรียนรู้จากการปฏิบัติและประสบการณ์จริง </t>
  </si>
  <si>
    <t xml:space="preserve">          6.6(4)   การให้บริการคอมพิวเตอร์ และการให้บริการห้องสมุด (ชั่วโมง/วัน เฉลี่ย 7 วัน/สัปดาห์ ตลอดปี)</t>
  </si>
  <si>
    <t xml:space="preserve">           6.6(5)  จำนวนเครื่องคอมพิวเตอร์ที่ใช้ในการเรียนการสอนต่อจำนวนนักศึกษาทั้งหมด</t>
  </si>
  <si>
    <t>ภาคเรียนที่ 1</t>
  </si>
  <si>
    <t>ภาคเรียนที่ 2</t>
  </si>
  <si>
    <t>Max</t>
  </si>
  <si>
    <t>Min</t>
  </si>
  <si>
    <t>Arg</t>
  </si>
  <si>
    <t xml:space="preserve">    6.7  ระดับความพึงพอใจของนักศึกษาต่อคุณภาพการสอนของอาจารย์และสิ่งสนับสนุนการเรียนรู้</t>
  </si>
  <si>
    <t>ทั้งปีการศึกษา</t>
  </si>
  <si>
    <t>ระดับความพึงพอใจของนศ. ต่อคุณภาพการสอนของอาจารย์และสิ่งสนับสนุนการเรียนรู้</t>
  </si>
  <si>
    <t xml:space="preserve">     ระดับปริญญาตรี  ปีการศึกษา 2548</t>
  </si>
  <si>
    <t xml:space="preserve">     ระดับปริญญาโท  ปีการศึกษา 2548</t>
  </si>
  <si>
    <t xml:space="preserve">     ระดับปริญญาเอก  ปีการศึกษา 2548</t>
  </si>
  <si>
    <t xml:space="preserve">จำนวนกิจกรรม </t>
  </si>
  <si>
    <t>จำนวน นศ.ป.ตรี
ที่เข้าร่วม</t>
  </si>
  <si>
    <t>หน่วยงาน / ภาควิชา</t>
  </si>
  <si>
    <t>ค่าจ้างบุคลากรเกี่ยวกับระบบคอมพิวเตอร์</t>
  </si>
  <si>
    <t>ลูกจ้าง</t>
  </si>
  <si>
    <t>8. นศ.ที่ยังไม่แยกสาขาวิชา</t>
  </si>
  <si>
    <t>11. ฝ่ายบริการวิชาการ</t>
  </si>
  <si>
    <t>12. ศูนย์วิศวกรรมพลังงาน</t>
  </si>
  <si>
    <t xml:space="preserve">   หมายเหตุ : </t>
  </si>
  <si>
    <t>แหล่งข้อมูลO : กลุ่มงานแผนงานฯ,กลุ่มงานบริหารฯ</t>
  </si>
  <si>
    <t xml:space="preserve">                O :  กลุ่มงานสนับสนุนฯ</t>
  </si>
  <si>
    <t>งบดำเนินการ</t>
  </si>
  <si>
    <t>งบลงทุน</t>
  </si>
  <si>
    <t>คชจ.ทั้งหมด</t>
  </si>
  <si>
    <t>รายงานข้อมูล ณ วันที่  พ.ค. 49</t>
  </si>
  <si>
    <t xml:space="preserve"> ข้อมูล ณ วันที่  31 พ.ค. 49</t>
  </si>
  <si>
    <t>กรอบเวลาของข้อมูล :1 มิ.ย.48-31 พ.ค.49</t>
  </si>
  <si>
    <t>ข้อมูลการดำเนินงานคณะวิศวกรรมศาสตร์   มหาวิทยาลัยสงขลานครินทร์   ประจำปีการศึกษา 2548/ งปม. 2548</t>
  </si>
  <si>
    <t xml:space="preserve">                 ข้อมูลการดำเนินงาน คณะวิศวกรรมศาสตร์ มหาวิทยาลัยสงขลานครินทร์ ประจำปีการศึกษา 2548/งปม.2548</t>
  </si>
  <si>
    <t>F-Data-EQ06-2-0 V.1:May-49 1/3</t>
  </si>
  <si>
    <t>รายงานข้อมูล ณ วันที่   พ.ค. 49</t>
  </si>
  <si>
    <t xml:space="preserve">                 ข้อมูลการดำเนินงานคณะวิศวกรรมศาสตร์ มหาวิทยาลัยสงขลานครินทร์ ประจำปีการศึกษา 2548/งปม.2548</t>
  </si>
  <si>
    <t>F-Data-EQ06-2-0 V.1:May-49 2/3</t>
  </si>
  <si>
    <t xml:space="preserve"> จำนวนนักศึกษาเต็มเวลาเทียบเท่า (FTES) ปีการศึกษา 2548                                                                                                                 </t>
  </si>
  <si>
    <t>กรอบเวลาของข้อมูล 1 มิ.ย. 48 - 31 พ.ค. 49</t>
  </si>
  <si>
    <t xml:space="preserve">                 ข้อมูลการดำเนินงานคณะวิศวกรรมศาสตร์ มหาวิทยาลัยสงขลานครินทร์ ประจำปีการศึกษา 2548/ งปม.2548</t>
  </si>
  <si>
    <t>F-Data-EQ06-2-0 V.1:May-49 3/3</t>
  </si>
  <si>
    <t>ข้อมูล ณ วันที่ 31 พ.ค. 49</t>
  </si>
  <si>
    <t>รายงานขัอมูล ณ วันที่ พ.ค. 49</t>
  </si>
  <si>
    <t>ข้อมูลการดำเนินงานคณะวิศวกรรมศาสตร์ มหาวิทยาลัยสงขลานครินทร์ ประจำปีการศึกษา 2548/งปม.2548</t>
  </si>
  <si>
    <t>F-Data-EQ06-3-0 V.1:May-49 1/1</t>
  </si>
  <si>
    <t xml:space="preserve">ปีการศึกษา 2548                                         </t>
  </si>
  <si>
    <t xml:space="preserve"> กรอบเวลาของข้อมูล : ณ 31 พ.ค. 49</t>
  </si>
  <si>
    <t xml:space="preserve"> ข้อมูล ณ  วันที่  31 พ.ค. 49</t>
  </si>
  <si>
    <t xml:space="preserve">     ระดับปริญญาตรี  ปีการศึกษา 2546</t>
  </si>
  <si>
    <t xml:space="preserve">                     ข  ทั่วไป  หมายถึง  ผู้ปฏิบัติงาน สายสนับสนุนปฏิบัติการ   </t>
  </si>
  <si>
    <t xml:space="preserve">                     ข  คอมฯ  หมายถึง  ผู้ปฏิบัติงาน สายสนับสนุนปฏิบัติการคอมพิวเตอร์</t>
  </si>
  <si>
    <t xml:space="preserve">                     ค  หมายถึง  ผู้ปฏิบัติงาน สายสนับสนุนปฏิบัติการ </t>
  </si>
  <si>
    <t>6.  คณาจารย์มีการนำผลการประเมินมาปรับเปลี่ยนการเรียนการสอนเพื่อพัฒนาผู้เรียนให้เต็มศักยภาพ</t>
  </si>
  <si>
    <t>ทัศนศึกษาชมโรงไฟฟ้ากระบี่ ภาคใต้ (จ.กระบี่)</t>
  </si>
  <si>
    <t>ทัศนศึกษาเยี่ยมชม โรงงานกรุงเทพฯและปริมลฑล</t>
  </si>
  <si>
    <t>การแข่งขัน Thailand Rescue Robot Championship 2005</t>
  </si>
  <si>
    <t>การแข่งขันฟุตบอลภาควิชา</t>
  </si>
  <si>
    <t>ข้อมูลการดำเนินงานคณะวิศวกรรมศาสตร์ มหาวิทยาลัยสงขลานครินทร์ ประจำปีการศึกษา 2548/ งปม.2548</t>
  </si>
  <si>
    <t>F-Data-EQ06-4-0 V.1:May-49 1/1</t>
  </si>
  <si>
    <t>กรอบเวลาของข้อมูล : ณ 31 พ.ค. 49</t>
  </si>
  <si>
    <t>F-Data-EQ-06-5-0 V.1:May-49 1/1</t>
  </si>
  <si>
    <t>กรอบเวลาของข้อมูล : ณ วันที่ 1 มิ.ย. 48 - 31 พ.ค. 49</t>
  </si>
  <si>
    <t>F-Data-EQ-06-6-0 V.1:May-49 1/1</t>
  </si>
  <si>
    <t>ข้อมูลการดำเนินงานคณะวิศวกรรมศาสตร์   มหาวิทยาลัยสงขลานครินทร์   ประจำปีการศึกษา 2548/งปม. 2548</t>
  </si>
  <si>
    <t>√</t>
  </si>
  <si>
    <t>ผลการประเมิน</t>
  </si>
  <si>
    <t>เอกสาร/
หลักฐานอ้างอิง</t>
  </si>
  <si>
    <t>แหล่งข้อมูล</t>
  </si>
  <si>
    <t>4.  คณาจารย์มีความสามารถในการใช้เทคโนโลยีในการพัฒนาการเรียนรู้ของตนเองและผู้เรียน</t>
  </si>
  <si>
    <t xml:space="preserve">  -  แผนการสอน
  -  ระบบอาจารย์ที่ปรึกษา (คู่มืออ.ที่ปรึกษา)
  -  รายงานการพบปะนักศึกษา</t>
  </si>
  <si>
    <t xml:space="preserve">  -  สัดส่วนการใช้ IT และ CAIมาช่วยในการสอน
  -  การจัดทำสื่อการสอนโดยใช้ IT (Virtual Classroom)</t>
  </si>
  <si>
    <t>1.  คณาจารย์มีความรู้ความเข้าใจ รู้เป้าหมายของการศึกษาและหลักสูตรการศึกษาอุดมศึกษา</t>
  </si>
  <si>
    <t xml:space="preserve">  - กระบวนการเรียนการสอนที่เน้นผู้เรียน
เป็นสำคัญ</t>
  </si>
  <si>
    <t>F-Data-EQ06-6-0V.1:May-49 1/1</t>
  </si>
  <si>
    <t xml:space="preserve"> </t>
  </si>
  <si>
    <t>6.6 (6) มีการวิจัยเพื่อพัฒนากระบวนการเรียนรู้ * จำนวนเรื่อง : ปี</t>
  </si>
  <si>
    <t>กรอบเวลาของข้อมูล  ณ วันที่ 1 มิ.ย. 48 - 30 พ.ค. 49</t>
  </si>
  <si>
    <t>ลำดับที่</t>
  </si>
  <si>
    <t>จำนวนโครงการวิจัยเพื่อพัฒนากระบวนการเรียนรู้ที่เหมาะสมกับผู้เรียน (แยกตามประเภท)</t>
  </si>
  <si>
    <t>(1) พัฒนาหลักสูตร</t>
  </si>
  <si>
    <t>(2) พัฒนาแนวทางการจัดการเรียนการสอน</t>
  </si>
  <si>
    <t xml:space="preserve">(3)  พัฒนาอุปกรณ์สื่อการสอน และรูปแบบการฝึกปฏิบัติงานและสร้างประสบการณ์จริง </t>
  </si>
  <si>
    <t>(4) พัฒนาข้อสอบ/รูปแบบ/วิธีการวัดและประเมินผล</t>
  </si>
  <si>
    <t xml:space="preserve">  (5)อื่นๆ ที่พัฒนากระบวนการเรียนรู้          </t>
  </si>
  <si>
    <t>1</t>
  </si>
  <si>
    <t>ข้อมูล ณ วันที่  31พ.ค. 49</t>
  </si>
  <si>
    <t>รายงานข้อมูล ณ วันที่     พ.ค.  49</t>
  </si>
  <si>
    <t>หมายเหตุ:  1.  ผลงานวิจัยที่นับในตัวบ่งชี้นี้แล้วไม่สามารถนำไปนับในมาตรฐานที่ 4 ได้</t>
  </si>
  <si>
    <t xml:space="preserve">                   2.  กรณีผลงานตีพิมพ์มีหลายชื่อจากต่างคณะฯให้คิดสัดส่วนตามจริง</t>
  </si>
  <si>
    <t>จำนวน อ. ปฏิบัติงาน</t>
  </si>
  <si>
    <t>ภาคเรียนที่ 2 อาจารย์พิเศษ</t>
  </si>
  <si>
    <t xml:space="preserve">ภาคเรียนที่ 1 อาจารย์พิเศษ </t>
  </si>
  <si>
    <t xml:space="preserve">                   3.  กรณีนำเสนอในการประชุม / สัมมนาวิชาการ ระดับชาติหรือนานาชาติโดยจะต้องเป็นบทความ (proceeding) ไม่ใช่บทคัดย่อ </t>
  </si>
  <si>
    <t>หน่วยงานผู้รับผิดชอบ: กลุ่มงานสนับสนุนวิชาการฯ</t>
  </si>
  <si>
    <t xml:space="preserve">                                   ผู้รับผิดชอบ: หัวหน้ากลุ่มงานฯ</t>
  </si>
  <si>
    <t>ประเด็นทางสังคมและวิชาชีพตามหลักสูตรของไอทริปเปิลอี (Social Professional Issue According to the IEEE Curricular)</t>
  </si>
  <si>
    <t>CMS กับบทบาทการเป็นเครื่องมือช่วยการศึกษาด้านวิศวกรรมสารสนเทศ</t>
  </si>
  <si>
    <t>F-Data-EQ06-6-0 V.1:May-49 1/1</t>
  </si>
  <si>
    <t>รายงานข้อมูล ณ วันที  พ.ค. 49</t>
  </si>
  <si>
    <t>จำนวนรายวิชาที่
เปิดสอนทั้งหมด</t>
  </si>
  <si>
    <t>ข้อมูลการดำเนินงานคณะวิศวกรรมศาสตร์   มหาวิทยาลัยสงขลานครินทร์   ประจำปีการศึกษา 2548/งปม.2548</t>
  </si>
  <si>
    <t>ข้อมูลการดำเนินงานคณะวิศวกรรมศาสตร์  มหาวิทยาลัยสงขลานครินทร์  ประจำปีการศึกษา 2548/งปม.2548</t>
  </si>
  <si>
    <t>F-Data-EQ06-6-0 V.1:May-49 1/2</t>
  </si>
  <si>
    <t>F-Data-EQ06-6-0 V.1:May-49 2/2</t>
  </si>
  <si>
    <t>กรอบเวลาของข้อมูล: 1 มิ.ย. 48 - 31 พ.ค. 49</t>
  </si>
  <si>
    <t>รายงานข้อมูล ณ วันที่  พ.ค.49</t>
  </si>
  <si>
    <t>ข้อมูลการดำเนินงานคณะวิศวกรรมศาสตร์  มหาวิทยาลัยสงขลานครินทร์  ประจำปีการศึกษา 2548/ งปม.2548</t>
  </si>
  <si>
    <t>F-Data-EQ06-7-0 V.1:May-49 1/1</t>
  </si>
  <si>
    <t>กรอบเวลาของข้อมูล: 1 มิ.ย 48 - 31 พ.ค 49</t>
  </si>
  <si>
    <t>กรอบเวลาของข้อมูล: 1 มิ.ย.48-31 พ.ค.49</t>
  </si>
  <si>
    <t xml:space="preserve">รายงานข้อมูล ณ วันที่ พ.ค. 49 </t>
  </si>
  <si>
    <t>F-Data-EQ06-9-0 V.1:May-49 1/1</t>
  </si>
  <si>
    <t>รายงานข้อมูล ณ วันที่ พ.ค. 49</t>
  </si>
  <si>
    <t>ชื่อหลักสูตร</t>
  </si>
  <si>
    <t>ปริญญาตรี/เทียบเท่า</t>
  </si>
  <si>
    <t>ปริญญาโท/เทียบเท่า</t>
  </si>
  <si>
    <t>ปริญญาเอก/เทียบเท่า</t>
  </si>
  <si>
    <t xml:space="preserve">                    3.  นักศึกษาเต็มเวลา หมายถึง นักศึกษาที่มีสถานภาพเป็นนักศึกษาของมหาวิทยาลัยและได้มีการลงทะเบียนเรียนในปีการศึกษานั้น</t>
  </si>
  <si>
    <t xml:space="preserve">                    4.  ต้องปรับจำนวนนักศึกษาเต็มเวลาระดับบัณฑิตศึกษาให้เป็นระดับปริญญาตรีเพื่อให้อยู่ในหน่วยวัด (Scale) เดียวกัน</t>
  </si>
  <si>
    <t xml:space="preserve">                    5.  จำนวนรายวิชาและจำนวนหน่วยกิตของรายวิชาที่เปิดสอนและจำนวนนักศึกษาที่ลงทะเบียนเรียนแต่ละรายวิชา โดยจำแนกนักศึกษาตามระดับปริญญาตรี โท เอก </t>
  </si>
  <si>
    <t xml:space="preserve">หมายเหตุ : </t>
  </si>
  <si>
    <t>เอกสาร/
ข้อมูลอ้างอิง</t>
  </si>
  <si>
    <t>2.  มีกระบวนการส่งเสริมให้ผู้เกี่ยวข้องได้ปฏิบัติจรรยาบรรณ</t>
  </si>
  <si>
    <t xml:space="preserve">      6.5  การปฏิบัติตามจรรยาบรรณวิชาชีพคณาจารย์ (ระดับ)</t>
  </si>
  <si>
    <t>2.  คณาจารย์มีการวิเคราะห์ศักยภาพของผู้เรียนและเข้าใจผู้เรียนเป็นรายบุคคล</t>
  </si>
  <si>
    <t>3.  คณาจารย์มีความสามารถในการจัดประสบการณ์ที่เน้นผู้เรียนเป็นสำคัญ</t>
  </si>
  <si>
    <t>5.  คณาจารย์มีการประเมินผลการเรียนการสอนที่สอดคล้องกับสภาพการเรียนรู้ที่จัดให้ผู้เรียนและอิงพัฒนาการของผู้เรียน</t>
  </si>
  <si>
    <t>ป.ตรี/เทียบเท่า
(ปี 2-4)</t>
  </si>
  <si>
    <t>ร้อยละจำนวนกิจกรรม : นักศึกษาที่เข้าร่วม</t>
  </si>
  <si>
    <t>ร้อยละกิจกรรม/โครงการ : นักศึกษาทั้งหมด</t>
  </si>
  <si>
    <t>ร้อยละนักศึกษาที่เข้าร่วม : นักศึกษาทั้งหมด</t>
  </si>
  <si>
    <r>
      <t xml:space="preserve">หมายเหตุ :   </t>
    </r>
    <r>
      <rPr>
        <sz val="16"/>
        <rFont val="Angsana New"/>
        <family val="1"/>
      </rPr>
      <t xml:space="preserve"> </t>
    </r>
  </si>
  <si>
    <t xml:space="preserve">                  1.  จำนวนนักศึกษานับเฉพาะนักศึกษาระดับปริญญาตรีทั้งหมด</t>
  </si>
  <si>
    <t xml:space="preserve">                   2.  การนับนักศึกษาเข้าร่วมโครงการจะไม่นับซ้ำ แม้ว่านักศึกษาคนนั้นจะเข้าร่วมกิจกรรม/โครงการพัฒนานักศึกษาหลายโครงการก็ตาม</t>
  </si>
  <si>
    <t>ผู้รับผิดชอบ : สิรินทรา  กมลมาตยากุล</t>
  </si>
  <si>
    <t>ผู้รับผิดชอบ: สุธาทิพย์  ขวัญเมือง</t>
  </si>
  <si>
    <t>ผู้รับผิดชอบ  : สุวิมล  อนุพันธ์วิทยากุล</t>
  </si>
  <si>
    <t>แหล่งข้อมูลO: กลุ่มงานสนับสนุนฯ</t>
  </si>
  <si>
    <t>หน่วยงานที่รับผิดชอบ : กลุ่มสนับสนุน ฯ (ทะเบียน, บัณฑิต)</t>
  </si>
  <si>
    <t>ผู้รับผิดชอบ  : สุนีย์</t>
  </si>
  <si>
    <t>ผู้รับผิดชอบ : สุนีย์</t>
  </si>
  <si>
    <t>หมายเหตุ : 1.  การนับหลักสูตรที่ได้รับการรับรองมาตรฐานหลักสูตรจาก สกอ. ให้นับสะสม และการแจงนับให้นับตามสาขาที่เปิดสอน มิใช่นับตามชื่อปริญญา</t>
  </si>
  <si>
    <t xml:space="preserve">                     2.  นักศึกษาเต็มเวลาเทียบเท่า  หมายถึง นักศึกษาที่มีสถานภาพเป็นนักศึกษาของสถาบันอุดมศึกษาและได้มีการลงทะเบียนเรียนในปีการศึกษา 2548 ข้อพิจารณา
การนับรวม นักศึกษาภาคปกติกับนักศึกษาภาคพิเศษในการคำนวณค่าตัวชี้วัดนี้ ให้ใช้เกณฑ์การพิจารณาดังนี้หากการสอนในช่วงเวลาพิเศษดังกล่าว สถาบันได้มีการคำนวณเป็นภาระงานสอนของอาจารย์และไม่มีการจ่ายค่าตอบแทนเป็นการพิเศษในการสอนนอกเวลา ให้ถือว่านักศึกษาดังกล่าว เป็นนักศึกษาภาคปกติ  แต่หากสถาบันมิได้นับว่าการสอนดังกล่าวเป็นภาระงานของอาจารย์ หรือได้มีการจ่ายค่าตอบแทนให้กับการสอนดังกล่าวเป็นกรณีพิเศษนอกเหนือจากเงินเดือน ให้นับว่านักศึกษาดังกล่าวเป็นนักศึกษาภาคพิเศษ  ทั้งนี้ สำหรับการนับจำนวนนักศึกษาของตัวชี้วัดนี้ ให้นับได้ทั้งนักศึกษาภาคปกติและนักศึกษาภาคพิเศษ</t>
  </si>
  <si>
    <t>หน่วยงานรับผิดชอบ: การจัดการฯ</t>
  </si>
  <si>
    <t>ผู้รับผิดชอบ:สุธาทิพย์  ขวัญเมือง</t>
  </si>
  <si>
    <t xml:space="preserve">                     1.  จำนวนอาจารย์ประจำในปีการศึกษานั้น นับเฉพาะอาจารย์ที่ปฏิบัติงานจริง</t>
  </si>
  <si>
    <t>หน่วยงานรับผิดชอบ: กลุ่มแผนงานฯ</t>
  </si>
  <si>
    <t>ส่วนกลางของคณะฯ</t>
  </si>
  <si>
    <t>วิศวกรรมศาสตรมหาบัณฑิต  สาขาการจัดการเทคโนโลยีสารสนเทศ</t>
  </si>
  <si>
    <t xml:space="preserve">                       2.  จำนวนอาจารย์ประจำในปีการศึกษานั้น  ให้นับรวมอาจารย์ที่ลาศึกษาต่อด้วย</t>
  </si>
  <si>
    <t>หมายเหตุ :  จำนวนอาจารย์ประจำในปีการศึกษานั้น ให้นับรวมอาจารย์ที่ลาศึกษาต่อด้วย</t>
  </si>
  <si>
    <t>รายการประเมินการปฏิบัติตามจรรยาบรรณวิชาชีพคณาจารย์</t>
  </si>
  <si>
    <t>หน่วยงานที่รับผิดชอบ : กลุ่มบริหารทั่วไป</t>
  </si>
  <si>
    <t>รายการประเมินกระบวนการเรียนรู้</t>
  </si>
  <si>
    <t>ผู้รับผิดชอบ: กฤษณะ</t>
  </si>
  <si>
    <t xml:space="preserve">หน่วยงานรับผิดชอบ: ฝ่ายคอมพิวเตอร์  </t>
  </si>
  <si>
    <t>วิศวกรรมศาสตรบัณฑิต สาขาวิชาวิศวกรรมการผลิต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</si>
  <si>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</si>
  <si>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</si>
  <si>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</si>
  <si>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</si>
  <si>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สาขาวิชาวิศวกรรมเมคาทรอนิกส์</t>
  </si>
  <si>
    <t>วิศวกรรมศาสตรบัณฑิต สาขาวิชาวิศวกรรมโยธา</t>
  </si>
  <si>
    <t>วิศวกรรมศาสตรบัณฑิต สาขาวิชาวิศวกรรมเหมืองแร่</t>
  </si>
  <si>
    <t>วิศวกรรมศาสตรบัณฑิต สาขาวิชาวิศวกรรมวัสดุ</t>
  </si>
  <si>
    <t>วิศวกรรมศาสตรบัณฑิต สาขาวิชาวิศวกรรมสิ่งแวดล้อม</t>
  </si>
  <si>
    <t>วิศวกรรมศาสตรบัณฑิต สาขาวิชาวิศวกรรมอุตสาหการ</t>
  </si>
  <si>
    <t>วิศวกรรมศาสตรมหาบัณฑิต  สาขาวิชาวิศวกรรมไฟฟ้า</t>
  </si>
  <si>
    <t>วิศวกรรมศาสตรมหาบัณฑิต  สาขาวิชาวิศวกรรมเครื่องกล</t>
  </si>
  <si>
    <t>วิศวกรรมศาสตรมหาบัณฑิต  สาขาวิชาวิศวกรรมโยธา</t>
  </si>
  <si>
    <t>วิศวกรรมศาสตรมหาบัณฑิต  สาขาวิชาการจัดการอุตสาหกรรม</t>
  </si>
  <si>
    <t>วิศวกรรมศาสตรมหาบัณฑิต  สาขาวิชาวิศวกรรมการผลิต</t>
  </si>
  <si>
    <t>วิศวกรรมศาสตรมหาบัณฑิต  สาขาวิชาวิศวกรรมคอมพิวเตอร์</t>
  </si>
  <si>
    <t>วิศวกรรมศาสตรมหาบัณฑิต  สาขาวิชาวิศวกรรมเคมี</t>
  </si>
  <si>
    <t>วิศวกรรมศาสตรมหาบัณฑิต  สาขาวิชาวิศวกรรมเหมืองแร่</t>
  </si>
  <si>
    <t>วิศวกรรมศาสตรมหาบัณฑิต  สาขาวิชาวิศวกรรมวัสดุ</t>
  </si>
  <si>
    <t>วิศวกรรมศาสตรดุษฎีบัณฑิต  สาขาวิชาวิศวกรรมเคมี</t>
  </si>
  <si>
    <t>วิศวกรรมศาสตรดุษฎีบัณฑิต  สาขาวิชาวิศวกรรมคอมพิวเตอร์</t>
  </si>
  <si>
    <t>วิศวกรรมศาสตรดุษฎีบัณฑิต  สาขาวิชาวิศวกรรมเครื่องกล</t>
  </si>
  <si>
    <t xml:space="preserve">                      1. ค่าใช้จ่ายในระบบห้องสมุด หมายถึง ค่าใช้จ่ายที่ใช้ในการจัดซื้อหนังสือ วารสาร สื่อสิ่งพิมพ์ มัลติมีเดีย ค่าจ้างบุคลากรในระบบห้องสมุด ค่าเสื่อมราคาของครุภัณฑ์ และค่าใช้จ่ายในการปรับปรุงอาคารห้องสมุด</t>
  </si>
  <si>
    <t xml:space="preserve">                      2.  ค่าใช้จ่ายในระบบคอมพิวเตอร์ หมายถึง  ค่าใช้จ่ายที่ใช้ในการจัดซื้อจัดจ้าง (งบลงทุน)  ที่เกี่ยวกับระบบคอมพิวเตอร์ ค่าจ้างบุคลากรที่ดูแลระบบคอมพิวเตอร์ ค่าเสื่อมราคาของครุภัณฑ์คอมพิวเตอร์ และค่าใช้จ่ายในการปรับปรุงอาคาร ห้องเรียน ห้องปฏิบัติการด้านคอมพิวเตอร์</t>
  </si>
  <si>
    <t xml:space="preserve">                      3.  เป็นค่าใช้จ่ายในการพัฒนาระบบสารสนเทศ ซอฟท์แวร์ และฐานข้อมูลคอมพิวเตอร์เพื่อการสืบค้นและการศึกษาที่ให้บริการแก่นักศึกษา</t>
  </si>
  <si>
    <t>6.8  ร้อยละของนักศึกษาที่เข้าร่วมกิจกรรม/โครงการพัฒนานักศึกษา (นศ.ป.ตรีเท่านั้น)</t>
  </si>
  <si>
    <t>5.  มีการดำเนินการวางแผน ป้องกัน หรือหาแนวทางแก้ไขการกระทำ
ผิดจรรยาบรรณ</t>
  </si>
  <si>
    <t>มี</t>
  </si>
  <si>
    <t>ไม่มี</t>
  </si>
  <si>
    <t>1. สาขาวิชาวิศวกรรมเครื่องกล</t>
  </si>
  <si>
    <t>2. สาขาวิชาวิศวกรรมเคมี</t>
  </si>
  <si>
    <t>3. สาขาวิชาวิศวกรรมคอมพิวเตอร์</t>
  </si>
  <si>
    <t>ระดับประสิทธิผล</t>
  </si>
  <si>
    <r>
      <t>ค่าใช้จ่ายห้องสมุด</t>
    </r>
    <r>
      <rPr>
        <b/>
        <vertAlign val="superscript"/>
        <sz val="16"/>
        <rFont val="Angsana New"/>
        <family val="1"/>
      </rPr>
      <t xml:space="preserve"> 1</t>
    </r>
  </si>
  <si>
    <r>
      <t xml:space="preserve">ค่าใช้จ่ายสำหรับระบบคอมพิวเตอร์ </t>
    </r>
    <r>
      <rPr>
        <b/>
        <vertAlign val="superscript"/>
        <sz val="16"/>
        <rFont val="Angsana New"/>
        <family val="1"/>
      </rPr>
      <t>2</t>
    </r>
  </si>
  <si>
    <r>
      <t xml:space="preserve">คชจ.ศูนย์สารสนเทศ </t>
    </r>
    <r>
      <rPr>
        <b/>
        <vertAlign val="superscript"/>
        <sz val="16"/>
        <rFont val="Angsana New"/>
        <family val="1"/>
      </rPr>
      <t>3</t>
    </r>
  </si>
  <si>
    <t>ค่าใช้จ่ายต่อจำนวน นศ.เต็มเวลาเทียบเท่า</t>
  </si>
  <si>
    <t>จัดซื้อจัดจ้าง(งบลงทุน)ที่เกี่ยวกับคอมพิวเตอร์</t>
  </si>
  <si>
    <t>ค่าเสื่อมราคาครุภัณฑ์</t>
  </si>
  <si>
    <t>1.  สถาบันมีการกำหนดจรรยาบรรณวิชาชีพคณาจารย์ไว้เป็นลายลักษณ์อักษร</t>
  </si>
  <si>
    <t>4.  มีระบบในการดำเนินการกับผู้ที่ไม่ปฏิบัติตามจรรยาบรรณ</t>
  </si>
  <si>
    <t>ได้</t>
  </si>
  <si>
    <t>ไม่ได้</t>
  </si>
  <si>
    <t>กรอบเวลาของข้อมูล 1 มิ.ย. 48-31 พ.ค. 49</t>
  </si>
  <si>
    <t>รายงานข้อมูล ณ วันที่ 31 พ.ค. 49</t>
  </si>
  <si>
    <t>ผู้รับผิดชอบ : สุนีย์, พัชชลี</t>
  </si>
  <si>
    <t>6.3  ร้อยละของอาจารย์ประจำที่มีวุฒิปริญญาเอกหรือเทียบเท่าต่ออาจารย์ประจำ (อ.ประจำทั้งหมด)</t>
  </si>
  <si>
    <t xml:space="preserve">     6.4   ร้อยละของอาจารย์ที่ดำรงตำแหน่งทางวิชาการ (อ.ประจำทั้งหมด)</t>
  </si>
  <si>
    <t xml:space="preserve">      6.6 (1)  กระบวนการเรียนรู้ที่เน้นผู้เรียนเป็นสำคัญโดยเฉพาะการเรียนรู้จากการปฏิบัติและประสบการณ์จริง  (ข้อ)</t>
  </si>
  <si>
    <t>นศ.เต็มเวลาเทียบเท่า</t>
  </si>
  <si>
    <t>6.9  ค่าใช้จ่ายทั้งหมดที่ใช้ในระบบห้องสมุด คอมพิวเตอร์ และศูนย์สารสนเทศต่อนักศึกษา (นศ.เต็มเวลาเทียบเท่า)</t>
  </si>
  <si>
    <t>หมายเหตุ : 1.  ข้อมูลเฉลี่ยความพึงพอใจของนักศึกษาต่อคุณภาพการสอนของอาจารย์และสิ่งสนับสนุนการเรียนรู้ ใช้มาตร 5 ระดับ</t>
  </si>
  <si>
    <t xml:space="preserve">                       1.  อาจารย์ประจำที่มีวุฒิการศึกษาระดับปริญญาเอก   ให้นับรวมอาจารย์ประจำทั้งหมดที่มีวุฒิปริญญาเอก ในปีการศึกษานั้น  ที่ยังคงมีสถานภาพเป็นอาจารย์ประจำของสถาบันอุดมศึกษา โดยจะนับรวมอาจารย์ที่มีวุฒิการศึกษา
ปริญญาเอกหรือเทียบเท่าหรือสูงสุดในสาขานั้นๆ  เช่น ทางด้านสาขาวิชาศิลปกรรม มีปริญญา MFA (Master of Fine Arts) ซึ่งเป็นวุฒิการศึกษาสูงสุดของวิชาชีพด้านนี้เป็นต้น โดยจะต้องได้รับวุฒิจากสถาบันอุดมศึกษาที่สำนักงานคณะกรรมการข้าราชการพลเรือน (ก.พ.) รับรอง</t>
  </si>
  <si>
    <t>3.  มีการกำกับดูแลการปฏิบัติตามจรรยาบรรณ</t>
  </si>
  <si>
    <t>7.  คณาจารย์มีการวิจัยเพื่อพัฒนาสื่อและการเรียนรู้ของผู้เรียนและนำผลไปใช้
พัฒนาผู้เรียน</t>
  </si>
  <si>
    <t xml:space="preserve">          กรอบเวลาของข้อมูล : ณ 31 พ.ค. 49</t>
  </si>
  <si>
    <t xml:space="preserve">     6.2  จำนวนนักศึกษาเต็มเวลาเทียบเท่าต่ออาจารย์ประจำ (อ.ประจำที่ปฏิบัติงาน)</t>
  </si>
  <si>
    <t xml:space="preserve">                                                          กรอบเวลาของข้อมูล 1 มิ.ย 48 - 31 พ.ค 49</t>
  </si>
  <si>
    <t xml:space="preserve">  หน่วยงานรับผิดชอบ: กลุ่มแผนฯ, กลุ่มสนับสนุนฯ ,กลุ่มบริหารฯ</t>
  </si>
  <si>
    <t xml:space="preserve">                                                   ผู้รับผิดชอบ: ขวัญฤดี , นิตยา, เฉลียว</t>
  </si>
  <si>
    <t xml:space="preserve">  กรอบเวลาของข้อมูล: 1ต.ค. 47 - 30 ก.ย. 48</t>
  </si>
  <si>
    <t>ภาควิชาวิศวกรรมไฟฟ้า</t>
  </si>
  <si>
    <t>ภาควิชาวิศวกรรมเครื่องกล</t>
  </si>
  <si>
    <t>ภาควิชาวิศวกรรมเคมี</t>
  </si>
  <si>
    <t>ภาควิชาวิศวกรรมอุตสาหการ</t>
  </si>
  <si>
    <t>ภาควิชาวิศวกรรมเหมืองแร่และวัสดุ</t>
  </si>
  <si>
    <t>ภาควิชาวิศวกรรมคอมพิวเตอร์</t>
  </si>
  <si>
    <t>กิจการนักศึกษา</t>
  </si>
  <si>
    <t>สโมสรนักศึกษา</t>
  </si>
  <si>
    <t>งปม.แผ่นดิน</t>
  </si>
  <si>
    <t>งปม.เงินรายได้</t>
  </si>
  <si>
    <t>ซีโออีเพื่อสังคม</t>
  </si>
  <si>
    <t>ทำงานภาคสนามวิชาสำรวจ</t>
  </si>
  <si>
    <t>ช่วยผู้ประสบภัยน้ำท่วม ซ่อมไฟฟ้า</t>
  </si>
  <si>
    <t>โครงการค่ายต้นกล้า ดงยาง แดนใต้</t>
  </si>
  <si>
    <t>ชมรมพัฒนาสังคม</t>
  </si>
  <si>
    <t>ปฐมนิเทศนักศึกษาใหม่ 2548</t>
  </si>
  <si>
    <t>จัดทำคู่มือมอบนักศึกษาใหม่ 2548</t>
  </si>
  <si>
    <t>ปฐมนิเทศนักศึกษาปีที่ 2</t>
  </si>
  <si>
    <t>โครงการพัฒนาภาษาอังกฤษรุ่นที่ 2</t>
  </si>
  <si>
    <t>ชมรมวิชาการ</t>
  </si>
  <si>
    <t>โครงการเปิดโลกดงยาง</t>
  </si>
  <si>
    <t>โครงการติวน้อง</t>
  </si>
  <si>
    <t xml:space="preserve"> การแข่งขัน Thailand Rescue Robot Championship 2005</t>
  </si>
  <si>
    <t>โครงการพัฒนาทักษะภาษาอังกฤษ ครั้งที่ 3</t>
  </si>
  <si>
    <t>ชมราโรโบติกส์</t>
  </si>
  <si>
    <t>การแข่งขันหุ่นยนต์ซูโม่ Mechatronics And Robot</t>
  </si>
  <si>
    <t>มอ.วิชาการ</t>
  </si>
  <si>
    <t>ทัศนศึกษาสาขาเครื่องกลเมคาทรอนิกส์</t>
  </si>
  <si>
    <t>โครงการนักศึกษาชั้นปีที่ 1 พบอาจารย์ที่ปรึกษาครั้งที่ 2</t>
  </si>
  <si>
    <t xml:space="preserve">ค่ายอิเล็กทรอนิกส์รุ่นเยาว์ </t>
  </si>
  <si>
    <t>เข้าร่วมแข่งขันนวัตกรรมแห่งประเทศไทย</t>
  </si>
  <si>
    <t>ค่ายวิศวกรรมสิ่งแวดล้อม</t>
  </si>
  <si>
    <t>โครงการแก้ปัญหาและปรับปรุงงานอย่างเป็นระบบ</t>
  </si>
  <si>
    <t>ประชุม Engineering Student Networks</t>
  </si>
  <si>
    <t>ประชุมวิชาการวิศวกรรมเคมีประยุกต์แห่งประเทศไทย ค.15</t>
  </si>
  <si>
    <t>โครงการโรโบติกส์เยี่ยมชุมชน ครั้งที่ 1</t>
  </si>
  <si>
    <t>แข่งขันฟุตบอลหุ่นยนต์ชิงแชมป์แห่งประเทศไทย</t>
  </si>
  <si>
    <t>การอบรมแข่งขันฝืมือแรงงาน (PLC) รุ่นที่ 1</t>
  </si>
  <si>
    <t>การอบรมแข่งขันฝืมือแรงงาน (PLC) รุ่นที่ 2</t>
  </si>
  <si>
    <t>ทัศนศึกษาเยี่ยมชม โรงงานภายในจ.สงขลา</t>
  </si>
  <si>
    <t>การแข่งขันพัฒนาทักษะสมองกลฝังตัว กรุงเทพฯ</t>
  </si>
  <si>
    <t>ประชาสัมพันธ์ภาควิชา</t>
  </si>
  <si>
    <t>ภาควิชาวิศวกรรมโยธา</t>
  </si>
  <si>
    <t>โครงการแข่งขันประกวดบอร์ดภาควิชา 2/2548</t>
  </si>
  <si>
    <t>แข่งขันฝืมือแรงงานแห่งชาติครั้งที่ 21</t>
  </si>
  <si>
    <t>โครงการพัฒนาทักษะภาษาอังกฤษ ครั้งที่ 4</t>
  </si>
  <si>
    <t>โครงการอบรมเชิงแนะแนวทำอย่างไรถึงได้งาน</t>
  </si>
  <si>
    <t>โครงการนักศึกษาชั้นปีที่ 1 พบอาจารย์ที่ปรึกษาครั้งที่ 3</t>
  </si>
  <si>
    <t>ทัศนศึกษาปูนซิเมนต์ไทยทุ่งสง</t>
  </si>
  <si>
    <t>ปฐมนิเทศนักศึกษาฝึกงาน</t>
  </si>
  <si>
    <t>การแข่งขันฮอนด้าประหยัดเชื้อเพลิง</t>
  </si>
  <si>
    <t>สัมมนาเพื่อพัฒนาโครงงานนักศึกษาและพบผู้ประกอบการ</t>
  </si>
  <si>
    <t>โครงการพัฒนาความสามารถในการคิด</t>
  </si>
  <si>
    <t>การแข่งขันวงจรอีเล็กทรอนิกส์รุ่นเยาว์</t>
  </si>
  <si>
    <t>ส่งเสริมพัฒนาความรู้นักศึกษา จ.ตรัง</t>
  </si>
  <si>
    <t>การพัฒนาศักยภาพนักศึกษาคณะวิศวกรรมศาสตร์</t>
  </si>
  <si>
    <t>อบรมการเขียนโปรแกรมควบคุมหุ่นยนต์ ครั้งที่ 1</t>
  </si>
  <si>
    <t>ค่ายเยาวชนคอมพิวเตอร์ ครั้งที่ 16</t>
  </si>
  <si>
    <t>วันไหว้ครู 2548</t>
  </si>
  <si>
    <t>ทำนุบำรุงพระพุทธศาสนา (ทอดกฐินประจำปี 2548)</t>
  </si>
  <si>
    <t>ประเพณีลอยกระทง</t>
  </si>
  <si>
    <t>ชมรมกีฬา</t>
  </si>
  <si>
    <t>จัดซื้ออุปกรณ์กีฬา</t>
  </si>
  <si>
    <t>วิศวกรรมศาสตร์ พบผู้ปกครอง</t>
  </si>
  <si>
    <t>เบิกฟ้าวิศวกรรมน้องใหม่สัมพันธ์</t>
  </si>
  <si>
    <t>ประชุมเชียร์</t>
  </si>
  <si>
    <t>ชมรมดนตรี</t>
  </si>
  <si>
    <t>จัดซื้ออุปกรณ์ดนตรี</t>
  </si>
  <si>
    <t>การประกวดดาวเดือน Intania Star Contest</t>
  </si>
  <si>
    <t>จัดซื้ออุปกรณ์ด้านการแสดงวงโยธวาทิต</t>
  </si>
  <si>
    <t>ค่ายคุณธรรมจริยธรรมการศึกษากับมิติทางใจ</t>
  </si>
  <si>
    <t>ค่ายคุณธรรมจริยธรรม</t>
  </si>
  <si>
    <t>พี่รหัสพบน้องรหัส</t>
  </si>
  <si>
    <t>พบปะสังสรรค์ชมรมโรโบติกส์</t>
  </si>
  <si>
    <t>กีฬาน้องใหม่</t>
  </si>
  <si>
    <t>จัดซื้อชุดแข่งขันกีฬาน้องใหม่</t>
  </si>
  <si>
    <t>โครงการแข่งขันซุตฟอลประจำปี</t>
  </si>
  <si>
    <t>โครงการพบปะผู้ปกครอง นักศึกษาชั้นปีที่ 3</t>
  </si>
  <si>
    <t>พบปะผู้ปกครองนักศึกษาชั้นปที่ 3</t>
  </si>
  <si>
    <t>โครงการประกวดดาวเดือนมหาวิทยาลัย</t>
  </si>
  <si>
    <t>โครงการแสดงความยินดีพี่บัณฑิต</t>
  </si>
  <si>
    <t>โครงการแข่งขันกีฬาเกียร์สัมพันธ์ครั้งที่ 24</t>
  </si>
  <si>
    <t>โครงการแข่งขันฟุตบอลภาควิชา</t>
  </si>
  <si>
    <t>ค่ายคุณธรรมจริยธรรม สถาบันทักษิณคดีศึกษา</t>
  </si>
  <si>
    <t>เสริมหลักสูตรและสร้างจริยธรรมนักศึกษา</t>
  </si>
  <si>
    <t>Big cleaning Day และการแข่งขันกีฬาสี</t>
  </si>
  <si>
    <t>ค่ายคุณธรรม บ้านเด็กสงขลา</t>
  </si>
  <si>
    <t>ค่ายคุณธรรมจริยธรรมวัดบางศาลา</t>
  </si>
  <si>
    <t>การเลือกตั้งคณะกรรมการบริหารสโมสรนักศึกษา</t>
  </si>
  <si>
    <t>วันเด็กแห่งชาติ</t>
  </si>
  <si>
    <t>โครงการแข่งขันกีฬา 13 คณะ</t>
  </si>
  <si>
    <t>โครงการขบวนพาเหรดกีฬา 13 คณะ</t>
  </si>
  <si>
    <t>โครงการแสดงลีดเดอร์</t>
  </si>
  <si>
    <t>โครงการแสดงอัฒจันทร์เชียร์กีฬา 13 คณะ</t>
  </si>
  <si>
    <t>โครงการปัจฉิมนิเทศนักศึกษาชั้นปีที่ 4</t>
  </si>
  <si>
    <t>กีฬาเคมีสัมพันธ์ ม.เกษตร</t>
  </si>
  <si>
    <t>โครงการวันเด็กแห่งชาติ 2549</t>
  </si>
  <si>
    <t>รับเสด็จสมเด็จพระเทพรัตนราชสุดาสยามบรมราชกุมารี</t>
  </si>
  <si>
    <t>เดิน-วิ่ง (Fun run) เครื่องกล-เมคาทรอนิกส์ ประเพณี ค.1</t>
  </si>
  <si>
    <t>ระดับคณะฯ</t>
  </si>
  <si>
    <t>ผู้รับผิดชอบ:  สภัสรดา  ศิริไพบูลย์</t>
  </si>
  <si>
    <t>ผู้รับผิดชอบ: สภัสรดา  ศิริไพบูลย์</t>
  </si>
  <si>
    <t>ปีการศึกษา</t>
  </si>
  <si>
    <t>ปี งปม</t>
  </si>
  <si>
    <t>ปีงบประมาณ 2548</t>
  </si>
  <si>
    <t>210-202</t>
  </si>
  <si>
    <t xml:space="preserve">     ระดับปริญญาตรี  ปีการศึกษา 2544</t>
  </si>
  <si>
    <t>ระดับความพึงพอใจของนศ. ต่อคุณภาพการสอนของอาจารย์และสิ่งสนับสนุนการเรียนรู้
สภาพทั่วไป</t>
  </si>
  <si>
    <t>จำนวน อ. ที่ได้รับ
การประเมินการสอน</t>
  </si>
  <si>
    <t xml:space="preserve">     ระดับปริญญาตรี  ปีการศึกษา 2545</t>
  </si>
  <si>
    <t>BASIC ELECTRICAL ENGINEERING LABORATORY</t>
  </si>
  <si>
    <t>210-203</t>
  </si>
  <si>
    <t>ELECTRICAL MEASUREMENT LABORATORY</t>
  </si>
  <si>
    <t>210-204</t>
  </si>
  <si>
    <t>ELECTRICAL MEASUREMENT AND INSTRUMENTATION</t>
  </si>
  <si>
    <t>210-211</t>
  </si>
  <si>
    <t>ELECTRIC CIRCUITS</t>
  </si>
  <si>
    <t>210-213</t>
  </si>
  <si>
    <t>210-231</t>
  </si>
  <si>
    <t>PRINCIPLES OF ELECTRONICS</t>
  </si>
  <si>
    <t>210-292</t>
  </si>
  <si>
    <t>DIGITAL SYSTEMS AND LOGIC DESIGN</t>
  </si>
  <si>
    <t>210-301</t>
  </si>
  <si>
    <t>210-302</t>
  </si>
  <si>
    <t>ELECTRICAL ENGINEERING LABORATORY II</t>
  </si>
  <si>
    <t>ELECTRICAL ENGINEERING LABORATORY I</t>
  </si>
  <si>
    <t>INTRODUCTION TO ENGINEERING</t>
  </si>
  <si>
    <t>210-311</t>
  </si>
  <si>
    <t>NETWORK ANALYSIS</t>
  </si>
  <si>
    <t>210-321</t>
  </si>
  <si>
    <t>210-332</t>
  </si>
  <si>
    <t>ELECTRONIC CIRCUITS AND SYSTEMS</t>
  </si>
  <si>
    <t>210-333</t>
  </si>
  <si>
    <t>POWER ELECTRONICS</t>
  </si>
  <si>
    <t>210-351</t>
  </si>
  <si>
    <t xml:space="preserve">           6.6(3)  จำนวนจุดเชื่อมต่อระบบเครือข่ายคอมพิวเตอร์และจำนวนช่องสัญญาณ wireless ที่ใช้ในการเรียนการสอนต่อจำนวนนักศึกษาทั้งหมด</t>
  </si>
  <si>
    <t>210-381</t>
  </si>
  <si>
    <t>ENGINEERING MATHEMATICS</t>
  </si>
  <si>
    <t>210-391</t>
  </si>
  <si>
    <t>210-401</t>
  </si>
  <si>
    <t>ELECTRICAL ENGINEERING LABORATORY III</t>
  </si>
  <si>
    <t>210-402</t>
  </si>
  <si>
    <t>ELECTRICAL ENGINEERING LABORATORY IV</t>
  </si>
  <si>
    <t>210-405</t>
  </si>
  <si>
    <t>SEMINAR</t>
  </si>
  <si>
    <t>210-408</t>
  </si>
  <si>
    <t>PROJECT II</t>
  </si>
  <si>
    <t>210-423</t>
  </si>
  <si>
    <t>ELECTRIC DRIVES</t>
  </si>
  <si>
    <t>210-437</t>
  </si>
  <si>
    <t>INDUSTRIAL CONTROL ELECTRONICS</t>
  </si>
  <si>
    <t>210-435</t>
  </si>
  <si>
    <t>COMMUNICATION ELECTRONICS</t>
  </si>
  <si>
    <t>210-407</t>
  </si>
  <si>
    <t>210-439</t>
  </si>
  <si>
    <t>210-451</t>
  </si>
  <si>
    <t>210-461</t>
  </si>
  <si>
    <t>210-462</t>
  </si>
  <si>
    <t>210-463</t>
  </si>
  <si>
    <t>210-471</t>
  </si>
  <si>
    <t>210-475</t>
  </si>
  <si>
    <t>210-476</t>
  </si>
  <si>
    <t>210-481</t>
  </si>
  <si>
    <t>210-482</t>
  </si>
  <si>
    <t>210-452</t>
  </si>
  <si>
    <t>210-432</t>
  </si>
  <si>
    <t>210-341</t>
  </si>
  <si>
    <t>210-352</t>
  </si>
  <si>
    <t>211-221</t>
  </si>
  <si>
    <t>211-213</t>
  </si>
  <si>
    <t>211-335</t>
  </si>
  <si>
    <t>211-484</t>
  </si>
  <si>
    <t>212-321</t>
  </si>
  <si>
    <t>212-341</t>
  </si>
  <si>
    <t>212-342</t>
  </si>
  <si>
    <t>212-351</t>
  </si>
  <si>
    <t>212-352</t>
  </si>
  <si>
    <t>212-391</t>
  </si>
  <si>
    <t>212-492</t>
  </si>
  <si>
    <t>212-472</t>
  </si>
  <si>
    <t>210-300</t>
  </si>
  <si>
    <t>MICROWAVE ENGINEERING</t>
  </si>
  <si>
    <t>COMMUNICATION THEORY</t>
  </si>
  <si>
    <t>COMMUNICATION SYSTEMS</t>
  </si>
  <si>
    <t>POWER SYSTEMS I</t>
  </si>
  <si>
    <t>210-474</t>
  </si>
  <si>
    <t>HIGH VOLTAGE ENGINEERING</t>
  </si>
  <si>
    <t>ILLUMINATION ENGINEERING</t>
  </si>
  <si>
    <t>ELECTRICAL DESIGN</t>
  </si>
  <si>
    <t xml:space="preserve">SPECIAL TOPICS IN ELECTRICAL ENGINEERING I
(ELECTRONIC CIRCUIT ANALYSIS AND APPLICATION) </t>
  </si>
  <si>
    <t>WAVE PROPAGATION AND ANTENNA ENGINEERING</t>
  </si>
  <si>
    <t>FUNDAMENTALS OF ELECTRIC MACHINES</t>
  </si>
  <si>
    <t>FUNDAMENTALS OF ELECTRICAL ENGINEERING</t>
  </si>
  <si>
    <t>CONTROL ELECTRONICS</t>
  </si>
  <si>
    <t>DIGITAL SIGNALS AND IMAGE PROCESSING</t>
  </si>
  <si>
    <t>ALTERNATING - CURRENT MACHINES</t>
  </si>
  <si>
    <t>LINEAR SYSTEM THEORY</t>
  </si>
  <si>
    <t>CONTINUOUS - TIME CONTROL SYSTEMS</t>
  </si>
  <si>
    <t>ELECTROMAGNETIC THEORY</t>
  </si>
  <si>
    <t>ELECTROMAGNETIC WAVE AND TRANSMISSION LINES</t>
  </si>
  <si>
    <t>MICROPROCESSOR PRINCIPLES AND APPLICATIONS</t>
  </si>
  <si>
    <t>DATA COMMUNICATIONS AND COMPUTER NETWORKING</t>
  </si>
  <si>
    <t>9. สาขาวิชาวิศวกรรมเหมืองแร่ฯ</t>
  </si>
  <si>
    <t>10. สาขาวิชาวิศวกรรมวัสดุ</t>
  </si>
  <si>
    <t>11. สาขาวิชาวิศวกรรมคอมพิวเตอร์</t>
  </si>
  <si>
    <t>215-111</t>
  </si>
  <si>
    <t>215-201</t>
  </si>
  <si>
    <t>215-202</t>
  </si>
  <si>
    <t>215-212</t>
  </si>
  <si>
    <t>ปี 1 = 725
ปี 2-4 = 1,660
รวม = 2,385
2,951</t>
  </si>
  <si>
    <t>AUTOMOTIVE TECHNOLOGY</t>
  </si>
  <si>
    <t>215-221</t>
  </si>
  <si>
    <t>215-222</t>
  </si>
  <si>
    <t>215-231</t>
  </si>
  <si>
    <t>215-241</t>
  </si>
  <si>
    <t>215-291</t>
  </si>
  <si>
    <t>215-292</t>
  </si>
  <si>
    <t>215-293</t>
  </si>
  <si>
    <t>215-303</t>
  </si>
  <si>
    <t>215-304</t>
  </si>
  <si>
    <t>215-314</t>
  </si>
  <si>
    <t>215-315</t>
  </si>
  <si>
    <t>215-323</t>
  </si>
  <si>
    <t>215-324</t>
  </si>
  <si>
    <t>215-344</t>
  </si>
  <si>
    <t>215-351</t>
  </si>
  <si>
    <t>215-352</t>
  </si>
  <si>
    <t>215-462</t>
  </si>
  <si>
    <t>215-481</t>
  </si>
  <si>
    <t>215-342</t>
  </si>
  <si>
    <t>215-391</t>
  </si>
  <si>
    <t>216-406</t>
  </si>
  <si>
    <t>216-407</t>
  </si>
  <si>
    <t>216-408</t>
  </si>
  <si>
    <t>216-332</t>
  </si>
  <si>
    <t>216-343</t>
  </si>
  <si>
    <t>216-411</t>
  </si>
  <si>
    <t>216-415</t>
  </si>
  <si>
    <t>216-433</t>
  </si>
  <si>
    <t>216-434</t>
  </si>
  <si>
    <t>216-435</t>
  </si>
  <si>
    <t>216-436</t>
  </si>
  <si>
    <t>215-452</t>
  </si>
  <si>
    <t>215-411</t>
  </si>
  <si>
    <t>217-212</t>
  </si>
  <si>
    <t>217-301</t>
  </si>
  <si>
    <t>217-313</t>
  </si>
  <si>
    <t>217-241</t>
  </si>
  <si>
    <t>217-302</t>
  </si>
  <si>
    <t>217-404</t>
  </si>
  <si>
    <t>217-405</t>
  </si>
  <si>
    <t>217-406</t>
  </si>
  <si>
    <t>217-415</t>
  </si>
  <si>
    <t>217-451</t>
  </si>
  <si>
    <t>217-452</t>
  </si>
  <si>
    <t>217-461</t>
  </si>
  <si>
    <t>ENGINEERING DRAWING I</t>
  </si>
  <si>
    <t>ENGINEERING DRAWING II</t>
  </si>
  <si>
    <t>ENGINEERING MECHANICS II</t>
  </si>
  <si>
    <t>MECHANICS OF MATERIALS I</t>
  </si>
  <si>
    <t>THERMODYNAMICS II</t>
  </si>
  <si>
    <t>MECHANICS OF FLUIDS I</t>
  </si>
  <si>
    <t>BASIC FLUID MECHANICS</t>
  </si>
  <si>
    <t>DYNAMICS</t>
  </si>
  <si>
    <t>MECHANICAL ENGINEERING LABORATORY III</t>
  </si>
  <si>
    <t>PROJECT SEMINAR</t>
  </si>
  <si>
    <t>MECHANICAL ENGINEERING PROJECT</t>
  </si>
  <si>
    <t>HEAT TRANSFER</t>
  </si>
  <si>
    <t>FLUID POWER</t>
  </si>
  <si>
    <t>APPLICATION SOFTWARE FOR ENGINEERS</t>
  </si>
  <si>
    <t>MECHANICAL DESIGN II</t>
  </si>
  <si>
    <t>REFRIGERATION AND AIR - CONDITIONING</t>
  </si>
  <si>
    <t>POWER PLANT ENGINEERING</t>
  </si>
  <si>
    <t>INTERNAL COMBUSTION ENGINES</t>
  </si>
  <si>
    <t xml:space="preserve">GAS TURBINE THEORY </t>
  </si>
  <si>
    <t>AUTOMATIC CONTROL SYSTEMS</t>
  </si>
  <si>
    <t>COMPUTER AIDED DRAFTING</t>
  </si>
  <si>
    <t>MECHATRONICS ENGINEERING LABORATORY I</t>
  </si>
  <si>
    <t>MECHANICAL DESIGN</t>
  </si>
  <si>
    <t>MEASUREMENT AND SENSORS</t>
  </si>
  <si>
    <t>MECHATRONICS ENGINEERING LABORATORY II</t>
  </si>
  <si>
    <t>MECHATRONICS ENGINEERING LABORATORY III</t>
  </si>
  <si>
    <t>MECHATRONICS ENGINEERING PROJECT I</t>
  </si>
  <si>
    <t>MECHATRONICS ENGINEERING PROJECT II</t>
  </si>
  <si>
    <t>MANUFACTURING AUTOMATION</t>
  </si>
  <si>
    <t>REAL TIME SOFTWARE</t>
  </si>
  <si>
    <t>220-201</t>
  </si>
  <si>
    <t>MECHANICS OF SOLIDS I</t>
  </si>
  <si>
    <t>220-261</t>
  </si>
  <si>
    <t>SURVEYING I</t>
  </si>
  <si>
    <t>220-302</t>
  </si>
  <si>
    <t>STRUCTURAL ANALYSIS I</t>
  </si>
  <si>
    <t>220-303</t>
  </si>
  <si>
    <t>STRUCTURAL ANALYSIS II</t>
  </si>
  <si>
    <t>220-311</t>
  </si>
  <si>
    <t>REINFORCED CONCRETE DESIGN I</t>
  </si>
  <si>
    <t>220-322</t>
  </si>
  <si>
    <t>SOIL MECHANICS</t>
  </si>
  <si>
    <t>220-324</t>
  </si>
  <si>
    <t>FOUNDATION ENGINEERING</t>
  </si>
  <si>
    <t>220-323</t>
  </si>
  <si>
    <t>SOIL MECHANICS LABORATORY</t>
  </si>
  <si>
    <t>220-341</t>
  </si>
  <si>
    <t>MECHANICS OF FLUIDS II</t>
  </si>
  <si>
    <t>220-342</t>
  </si>
  <si>
    <t>HYDROLOGY</t>
  </si>
  <si>
    <t>220-343</t>
  </si>
  <si>
    <t>HYDRAULIC ENGINEERING I</t>
  </si>
  <si>
    <t>220-344</t>
  </si>
  <si>
    <t>HYDRAULIC ENGINEERING</t>
  </si>
  <si>
    <t>220-361</t>
  </si>
  <si>
    <t>SURVEYING II</t>
  </si>
  <si>
    <t>220-362</t>
  </si>
  <si>
    <t>SURVEYING FIELD CAMP</t>
  </si>
  <si>
    <t>วิศวกรรมศาสตรมหาบัณฑิต  สาขาวิชาวิศวกรรมอุตสาหการและระบบ</t>
  </si>
  <si>
    <t>220-371</t>
  </si>
  <si>
    <t>HIGHWAY ENGINEERING</t>
  </si>
  <si>
    <t>220-392</t>
  </si>
  <si>
    <t>MATERIAL TESTING AND STRUCTURAL LABORATORY</t>
  </si>
  <si>
    <t>220-402</t>
  </si>
  <si>
    <t>THEORY OF ELASTIC STABILITY</t>
  </si>
  <si>
    <t>220-412</t>
  </si>
  <si>
    <t>TIMBER AND STEEL DESIGN</t>
  </si>
  <si>
    <t>220-414</t>
  </si>
  <si>
    <t>PRESTRESSED CONCRETE DESIGN</t>
  </si>
  <si>
    <t>220-443</t>
  </si>
  <si>
    <t>COASTAL ENGINEERING</t>
  </si>
  <si>
    <t>220-451</t>
  </si>
  <si>
    <t>ENVIRONMENTAL ENGINEERING DESIGN</t>
  </si>
  <si>
    <t>220-461</t>
  </si>
  <si>
    <t>SURVEYING III</t>
  </si>
  <si>
    <t>220-472</t>
  </si>
  <si>
    <t xml:space="preserve">TRAFFIC ENGINEERING </t>
  </si>
  <si>
    <t>220-473</t>
  </si>
  <si>
    <t>HIGHWAY MATERIALS</t>
  </si>
  <si>
    <t>220-474</t>
  </si>
  <si>
    <t xml:space="preserve">PAVEMENT ENGINEERING </t>
  </si>
  <si>
    <t>220-481</t>
  </si>
  <si>
    <t>CIVIL ENGINEERING CONSTRUCTION  AND MANAGEMENT</t>
  </si>
  <si>
    <t>220-482</t>
  </si>
  <si>
    <t>CONTRACT, SPECIFICATION AND ESTIMATION</t>
  </si>
  <si>
    <t>220-484</t>
  </si>
  <si>
    <t>SPECIAL TOPICS IN CIVIL ENGINEERING I
 (COMPUTER METHODS FOR CIVIL ENGINEERS)</t>
  </si>
  <si>
    <t>220-492</t>
  </si>
  <si>
    <t>CIVIL ENGINEERING PROJECT</t>
  </si>
  <si>
    <t>220-102</t>
  </si>
  <si>
    <t>221-102</t>
  </si>
  <si>
    <t>ENGINEERING MECHANICS I</t>
  </si>
  <si>
    <t>221-201</t>
  </si>
  <si>
    <t>220-202</t>
  </si>
  <si>
    <t>MECHANICS OF SOLIDS II</t>
  </si>
  <si>
    <t>220-231</t>
  </si>
  <si>
    <t>221-231</t>
  </si>
  <si>
    <t>CONCRETE TECHNOLOGY I</t>
  </si>
  <si>
    <t>221-241</t>
  </si>
  <si>
    <t>FLUIDS MECHANICS</t>
  </si>
  <si>
    <t>221-261</t>
  </si>
  <si>
    <t>221-302</t>
  </si>
  <si>
    <t>221-341</t>
  </si>
  <si>
    <t>221-342</t>
  </si>
  <si>
    <t>221-343</t>
  </si>
  <si>
    <t>221-361</t>
  </si>
  <si>
    <t>221-381</t>
  </si>
  <si>
    <t>221-399</t>
  </si>
  <si>
    <t>223-251</t>
  </si>
  <si>
    <t xml:space="preserve">CHEMISTRY FOR ENVIRONMENTAL </t>
  </si>
  <si>
    <t>223-252</t>
  </si>
  <si>
    <t>BIOLOGY AND MICROBIOLOGY FOR 
ENVIRONMENTAL ENGINEERING</t>
  </si>
  <si>
    <t>223-253</t>
  </si>
  <si>
    <t>INTRODUCTION TO ENVIRONMENTAL  ENGINEERING</t>
  </si>
  <si>
    <t>223-371</t>
  </si>
  <si>
    <t>UNIT OPERATIONS FOR ENVIRONMENTAL</t>
  </si>
  <si>
    <t>223-372</t>
  </si>
  <si>
    <t>UNIT OPERATIONS FOR ENVIRONMENTAL ENGINEERING II</t>
  </si>
  <si>
    <t>223-373</t>
  </si>
  <si>
    <t>WATER SUPPLY ENGINEERING AND DESIGN</t>
  </si>
  <si>
    <t>223-381</t>
  </si>
  <si>
    <t>ENVIRONMENTAL QUALITY MANAGEMENT</t>
  </si>
  <si>
    <t>223-471</t>
  </si>
  <si>
    <t>WASTEWATER ENGINEERING AND DESIGN</t>
  </si>
  <si>
    <t>223-481</t>
  </si>
  <si>
    <t>SOLID WASTE MANAGEMENT</t>
  </si>
  <si>
    <t>223-482</t>
  </si>
  <si>
    <t>ENVIRONMENTAL IMPACT ASSESSMENT</t>
  </si>
  <si>
    <t>223-483</t>
  </si>
  <si>
    <t>AIR AND NOISE POLLUTION AND CONTROL</t>
  </si>
  <si>
    <t>223-484</t>
  </si>
  <si>
    <t>WATER POLLUTION AND WATER QUALITY  MANAGEMENT</t>
  </si>
  <si>
    <t>223-485</t>
  </si>
  <si>
    <t>223-486</t>
  </si>
  <si>
    <t>HAZARDOUS WASTE MANAGEMENT</t>
  </si>
  <si>
    <t>223-490</t>
  </si>
  <si>
    <t>ENVIRONMENTAL ENGINEERING PROJECT</t>
  </si>
  <si>
    <t>223-399</t>
  </si>
  <si>
    <t>225-241</t>
  </si>
  <si>
    <t>MODERN INDUSTRIAL MANAGEMENT</t>
  </si>
  <si>
    <t>225-242</t>
  </si>
  <si>
    <t>ENGINEERING STATISTICS</t>
  </si>
  <si>
    <t>225-280</t>
  </si>
  <si>
    <t>STATISTICS</t>
  </si>
  <si>
    <t>225-343</t>
  </si>
  <si>
    <t>225-344</t>
  </si>
  <si>
    <t>225-345</t>
  </si>
  <si>
    <t>ENGINEERING ECONOMY</t>
  </si>
  <si>
    <t>225-346</t>
  </si>
  <si>
    <t>WORK STUDY</t>
  </si>
  <si>
    <t>225-347</t>
  </si>
  <si>
    <t>225-348</t>
  </si>
  <si>
    <t>QUALITY CONTROL</t>
  </si>
  <si>
    <t>225-351</t>
  </si>
  <si>
    <t>225-352</t>
  </si>
  <si>
    <t>225-354</t>
  </si>
  <si>
    <t>OPERATIONAL RESEARCH I</t>
  </si>
  <si>
    <t>225-381</t>
  </si>
  <si>
    <t>INDUSTRIAL MANAGEMENT</t>
  </si>
  <si>
    <t>225-382</t>
  </si>
  <si>
    <t>225-384</t>
  </si>
  <si>
    <t>FUNDAMENTAL OF ENGINEERING STATISTICS</t>
  </si>
  <si>
    <t>225-385</t>
  </si>
  <si>
    <t>PRINCIPLES OF ENGINEERING ECONOMICS</t>
  </si>
  <si>
    <t>225-449</t>
  </si>
  <si>
    <t>INDUSTRIAL PLANT DESIGN</t>
  </si>
  <si>
    <t>225-457</t>
  </si>
  <si>
    <t>INDUSTRIAL LAWS</t>
  </si>
  <si>
    <t>225-460</t>
  </si>
  <si>
    <t>ENTREPRENEURSHIP</t>
  </si>
  <si>
    <t>225-465</t>
  </si>
  <si>
    <t>225-471</t>
  </si>
  <si>
    <t>INDUSTRIAL ENGINEERING PROJECT I</t>
  </si>
  <si>
    <t>225-472</t>
  </si>
  <si>
    <t>INDUSTRIAL ENGINEERING PROJECT II</t>
  </si>
  <si>
    <t>225-468</t>
  </si>
  <si>
    <t>225-469</t>
  </si>
  <si>
    <t>225-370</t>
  </si>
  <si>
    <t>226-101</t>
  </si>
  <si>
    <t>BASIC MANUFACTURING PROCESSES I</t>
  </si>
  <si>
    <t>226-202</t>
  </si>
  <si>
    <t>BASIC MANUFACTURING PROCESS</t>
  </si>
  <si>
    <t>226-203</t>
  </si>
  <si>
    <t>MACHINING PROCESSES</t>
  </si>
  <si>
    <t>226-211</t>
  </si>
  <si>
    <t>WELDING AND JOINING TECHNOLOGY</t>
  </si>
  <si>
    <t>226-212</t>
  </si>
  <si>
    <t>BASIC MANUFACTURING PROCESSES II</t>
  </si>
  <si>
    <t>226-213</t>
  </si>
  <si>
    <t>MANUFACTURING ENGINEERING LABORATORY I</t>
  </si>
  <si>
    <t>226-304</t>
  </si>
  <si>
    <t>PRODUCTION TECHNOLOGY II</t>
  </si>
  <si>
    <t>226-305</t>
  </si>
  <si>
    <t>MACHINE DESIGN I</t>
  </si>
  <si>
    <t>226-306</t>
  </si>
  <si>
    <t>TOOLS ENGINEERING</t>
  </si>
  <si>
    <t>226-307</t>
  </si>
  <si>
    <t>INDUSTRIAL SAFETY MANAGEMENT</t>
  </si>
  <si>
    <t>226-308</t>
  </si>
  <si>
    <t>226-309</t>
  </si>
  <si>
    <t>CAD/CAM LABORATORY</t>
  </si>
  <si>
    <t>226-314</t>
  </si>
  <si>
    <t>226-315</t>
  </si>
  <si>
    <t>226-316</t>
  </si>
  <si>
    <t>FOUNDRY ENGINEERING</t>
  </si>
  <si>
    <t>226-318</t>
  </si>
  <si>
    <t>INDUSTRIAL CERAMICS</t>
  </si>
  <si>
    <t>226-321</t>
  </si>
  <si>
    <t>226-341</t>
  </si>
  <si>
    <t>226-331</t>
  </si>
  <si>
    <t>INDUSTRIAL AUTOMATION</t>
  </si>
  <si>
    <t>226-332</t>
  </si>
  <si>
    <t>226-333</t>
  </si>
  <si>
    <t>226-370</t>
  </si>
  <si>
    <t>226-383</t>
  </si>
  <si>
    <t>PRODUCTION AND OPERATION MANAGEMENT</t>
  </si>
  <si>
    <t>226-401</t>
  </si>
  <si>
    <t>MACHINING TECHNOLOGY</t>
  </si>
  <si>
    <t>226-433</t>
  </si>
  <si>
    <t>226-409</t>
  </si>
  <si>
    <t>PRODUCTION TECHNOLOGY III</t>
  </si>
  <si>
    <t>226-439</t>
  </si>
  <si>
    <t>226-443</t>
  </si>
  <si>
    <t>226-471</t>
  </si>
  <si>
    <t>MANUFACTURING ENGINEERING PROJECT I</t>
  </si>
  <si>
    <t>226-472</t>
  </si>
  <si>
    <t>MANUFACTURING ENGINEERING PROJECT II</t>
  </si>
  <si>
    <t>226-473</t>
  </si>
  <si>
    <t>SEMINAR AND ACTIVITIES</t>
  </si>
  <si>
    <t>226-495</t>
  </si>
  <si>
    <t>SPECIAL TOPICS IN MANUFACTURING
 ENGINEERING V (CAD/CAM TECHNOLOGY)</t>
  </si>
  <si>
    <t>230-201</t>
  </si>
  <si>
    <t>MATERIAL AND ENERGY BALANCES I</t>
  </si>
  <si>
    <t>230-202</t>
  </si>
  <si>
    <t>MATERIAL AND ENERGY BALANCES II</t>
  </si>
  <si>
    <t>230-211</t>
  </si>
  <si>
    <t>FLUID FLOW</t>
  </si>
  <si>
    <t>230-212</t>
  </si>
  <si>
    <t>THERMODYNAMICS I</t>
  </si>
  <si>
    <t>230-213</t>
  </si>
  <si>
    <t>CHEMICAL ENGINEERING THERMODYNAMICS</t>
  </si>
  <si>
    <t>230-313</t>
  </si>
  <si>
    <t>230-322</t>
  </si>
  <si>
    <t>PARTICLE ENGINEERING</t>
  </si>
  <si>
    <t>230-323</t>
  </si>
  <si>
    <t>UNIT OPERATIONS I</t>
  </si>
  <si>
    <t>230-341</t>
  </si>
  <si>
    <t>ENGINEERING LABORATORY</t>
  </si>
  <si>
    <t>230-342</t>
  </si>
  <si>
    <t>CHEMICAL ENGINEERING LABORATORY I</t>
  </si>
  <si>
    <t>230-346</t>
  </si>
  <si>
    <t>INDUSTRIAL EXCURSION</t>
  </si>
  <si>
    <t>230-351</t>
  </si>
  <si>
    <t>COMPUTER APPLICATIONS FOR CHEMICAL ENGINEERS</t>
  </si>
  <si>
    <t>230-391</t>
  </si>
  <si>
    <t>BASIC CHEMICAL ENGINEERING I</t>
  </si>
  <si>
    <t>230-392</t>
  </si>
  <si>
    <t>BASIC CHEMICAL ENGINEERING II</t>
  </si>
  <si>
    <t>230-424</t>
  </si>
  <si>
    <t>UNIT OPERATIONS II</t>
  </si>
  <si>
    <t>230-425</t>
  </si>
  <si>
    <t>PROCESS DYNAMICS AND CONTROL</t>
  </si>
  <si>
    <t>230-431</t>
  </si>
  <si>
    <t>CHEMICAL ENGINEERING DESIGN</t>
  </si>
  <si>
    <t>230-432</t>
  </si>
  <si>
    <t>CHEMICAL ENGINEERING PLANT DESIGN</t>
  </si>
  <si>
    <t>230-443</t>
  </si>
  <si>
    <t>CHEMICAL ENGINEERING LABORATORY II</t>
  </si>
  <si>
    <t>230-444</t>
  </si>
  <si>
    <t>CHEMICAL ENGINEERING PROJECT WORK STUDY</t>
  </si>
  <si>
    <t>230-445</t>
  </si>
  <si>
    <t>CHEMICAL ENGINEERING PROJECT</t>
  </si>
  <si>
    <t>230-462</t>
  </si>
  <si>
    <t>CORROSION</t>
  </si>
  <si>
    <t>230-463</t>
  </si>
  <si>
    <t>POLYMER TECHNOLOGY</t>
  </si>
  <si>
    <t>230-472</t>
  </si>
  <si>
    <t>PETROCHEMICAL TECHNOLOGY</t>
  </si>
  <si>
    <t>231-204</t>
  </si>
  <si>
    <t>PHYSICAL CHEMISTRY FOR CHEMICAL  ENGINEERS</t>
  </si>
  <si>
    <t>231-212</t>
  </si>
  <si>
    <t>FUNDAMENTAL OF THERMODYNAMICS</t>
  </si>
  <si>
    <t>231-244</t>
  </si>
  <si>
    <t>PHYSICAL CHEMISTRY LABORATORY
 FOR CHEMICAL ENGINEERS</t>
  </si>
  <si>
    <t>231-321</t>
  </si>
  <si>
    <t>231-322</t>
  </si>
  <si>
    <t>230-475</t>
  </si>
  <si>
    <t>230-381</t>
  </si>
  <si>
    <t>230-476</t>
  </si>
  <si>
    <t>230-333</t>
  </si>
  <si>
    <t>ENVIRONMENTAL CONTROL</t>
  </si>
  <si>
    <t>230-340</t>
  </si>
  <si>
    <t>ภาควิชาวิศวกรรมเหมืองแร่ฯ</t>
  </si>
  <si>
    <t>235-200</t>
  </si>
  <si>
    <t>มหาวิทยาลัยฯ สนับสนุน</t>
  </si>
  <si>
    <t>INTRODUCTION TO MINERALS AND 
MATERIALS INDUSTRIES</t>
  </si>
  <si>
    <t>235-210</t>
  </si>
  <si>
    <t>GENERAL GEOLOGY</t>
  </si>
  <si>
    <t>235-230</t>
  </si>
  <si>
    <t>ENGINEERING MATERIALS</t>
  </si>
  <si>
    <t>235-300</t>
  </si>
  <si>
    <t>PRINCIPLES OF MINING II</t>
  </si>
  <si>
    <t>235-201</t>
  </si>
  <si>
    <t>215-653</t>
  </si>
  <si>
    <t>215-662</t>
  </si>
  <si>
    <t>215-663</t>
  </si>
  <si>
    <t>215-665</t>
  </si>
  <si>
    <t>215-691</t>
  </si>
  <si>
    <t>215-692</t>
  </si>
  <si>
    <t>215-602</t>
  </si>
  <si>
    <t>SEMINAR IN MECHANICAL ENGINEERING</t>
  </si>
  <si>
    <t>SEMINAR IN MECHANICAL ENGINEERING II</t>
  </si>
  <si>
    <t>MATHEMATICAL METHODS IN ENGINEERING</t>
  </si>
  <si>
    <t>FINITE ELEMENT METHOD</t>
  </si>
  <si>
    <t>SYSTEM MODELING AND SIMULATION</t>
  </si>
  <si>
    <t>VIBRATIONS OF CONTINUOUS SYSTEMS</t>
  </si>
  <si>
    <t>HEAT CONDUCTION AND THERMAL RADIATION</t>
  </si>
  <si>
    <t>HEAT CONVECTION</t>
  </si>
  <si>
    <t>ADVANCED FLUID MECHANICS</t>
  </si>
  <si>
    <t>COMPUTATION FLUID DYNAMICS</t>
  </si>
  <si>
    <t>THERMAL ENERGY ANALYSIS</t>
  </si>
  <si>
    <t>ENERGY MANAGEMENT IN BUILDINGS</t>
  </si>
  <si>
    <t>ENERGY FROM BIOMASS AND CONVERSION</t>
  </si>
  <si>
    <t>THESIS I</t>
  </si>
  <si>
    <t>THESIS II</t>
  </si>
  <si>
    <t>220-503</t>
  </si>
  <si>
    <t>220-504</t>
  </si>
  <si>
    <t>220-505</t>
  </si>
  <si>
    <t>220-512</t>
  </si>
  <si>
    <t>220-522</t>
  </si>
  <si>
    <t>220-523</t>
  </si>
  <si>
    <t>220-524</t>
  </si>
  <si>
    <t>DYNAMICS OF STRUCTURES</t>
  </si>
  <si>
    <t>INTRODUCTION TO FINITE ELEMENT METHOD</t>
  </si>
  <si>
    <t>STRUCTURAL RELIABILITY</t>
  </si>
  <si>
    <t>BEHAVIOR OF REINFORCED CONCRETE MEMBERS</t>
  </si>
  <si>
    <t>GROUND EXPLORATION, FIELD TESTING, AND INSTRUMENTATION IN GEOTECHNICAL ENGINEERING</t>
  </si>
  <si>
    <t>GROUND IMPROVEMENT TECHNIQUES</t>
  </si>
  <si>
    <t>WASTE GEOTECHNICS</t>
  </si>
  <si>
    <t>220-527</t>
  </si>
  <si>
    <t>GEOSYNTHETIC ENGINEERING</t>
  </si>
  <si>
    <t>220-671</t>
  </si>
  <si>
    <t>TRAFFIC SAFETY</t>
  </si>
  <si>
    <t>220-800</t>
  </si>
  <si>
    <t xml:space="preserve">THESIS    </t>
  </si>
  <si>
    <t>220-501</t>
  </si>
  <si>
    <t>MATRIX STRUCTURAL ANALYSIS</t>
  </si>
  <si>
    <t>220-502</t>
  </si>
  <si>
    <t>ADVANCED MECHANICS OF SOLIDS</t>
  </si>
  <si>
    <t>220-506</t>
  </si>
  <si>
    <t>STABILITY OF STRUCTURES</t>
  </si>
  <si>
    <t>220-520</t>
  </si>
  <si>
    <t>ADVANCED SOIL MECHANICS</t>
  </si>
  <si>
    <t>220-521</t>
  </si>
  <si>
    <t>ADVANCED FOUNDATION ENGINEERING</t>
  </si>
  <si>
    <t>220-525</t>
  </si>
  <si>
    <t>EARTH STRUCTURES</t>
  </si>
  <si>
    <t>220-528</t>
  </si>
  <si>
    <t>SOIL DYNAMICS</t>
  </si>
  <si>
    <t>220-560</t>
  </si>
  <si>
    <t>PHOTOGRAMMETRY</t>
  </si>
  <si>
    <t>220-590</t>
  </si>
  <si>
    <t>SPECIAL STUDIES (INTRODUCTION TO INTELLIGENT TRANSPORT SYSTEM (ITS)</t>
  </si>
  <si>
    <t>220-593</t>
  </si>
  <si>
    <t>ADVANCED TOPICS IN STRUCTURAL ENGINEERING I</t>
  </si>
  <si>
    <t>รหัสวิชา /  ชื่อวิชา</t>
  </si>
  <si>
    <t>225-601</t>
  </si>
  <si>
    <t>SUPPLY CHAIN MANAGEMENT</t>
  </si>
  <si>
    <t>225-602</t>
  </si>
  <si>
    <t>HUMAN FACTORS ENGINEERING</t>
  </si>
  <si>
    <t>225-702</t>
  </si>
  <si>
    <t>MODERN PRODUCTION MANAGEMENT</t>
  </si>
  <si>
    <t>225-703</t>
  </si>
  <si>
    <t>NETWORK MODELING</t>
  </si>
  <si>
    <t>225-708</t>
  </si>
  <si>
    <t>INVENTORY SYSTEMS</t>
  </si>
  <si>
    <t>225-802</t>
  </si>
  <si>
    <t>226-502</t>
  </si>
  <si>
    <t>PRODUCTION DESIGN AND MANAGEMENT</t>
  </si>
  <si>
    <t>226-532</t>
  </si>
  <si>
    <t>226-572</t>
  </si>
  <si>
    <t>MANUFACTURING ENGINEERING SEMINAR II</t>
  </si>
  <si>
    <t>226-581</t>
  </si>
  <si>
    <t>ADVANCED TOPIC IN MANUFACTURING ENGINEERING I (COMPUTER AIDED DESIGN)</t>
  </si>
  <si>
    <t>226-692</t>
  </si>
  <si>
    <t>228-513</t>
  </si>
  <si>
    <t>OPERATIONS RESEARCH FOR MANAGERS</t>
  </si>
  <si>
    <t>228-514</t>
  </si>
  <si>
    <t>ENVIRONMENTAL MANAGEMENT</t>
  </si>
  <si>
    <t>228-515</t>
  </si>
  <si>
    <t>ACCOUNTING FOR MANAGERS</t>
  </si>
  <si>
    <t>228-555</t>
  </si>
  <si>
    <t>HUMAN RESOURCE MANAGEMENT</t>
  </si>
  <si>
    <t>228-591</t>
  </si>
  <si>
    <t>226-501</t>
  </si>
  <si>
    <t>MANUFACTURING SYSTEMS AND TECHNOLOGY</t>
  </si>
  <si>
    <t>226-521</t>
  </si>
  <si>
    <t>MATERIAL AND PROCESSES SELECTION</t>
  </si>
  <si>
    <t>226-541</t>
  </si>
  <si>
    <t>RESEARCH METHODOLOGY</t>
  </si>
  <si>
    <t>226-542</t>
  </si>
  <si>
    <t>PRODUCTIVITY MANAGEMENT</t>
  </si>
  <si>
    <t>226-571</t>
  </si>
  <si>
    <t>MANUFACTURING ENGINEERING SEMINAR I</t>
  </si>
  <si>
    <t>227-551</t>
  </si>
  <si>
    <t>RESEARCH METHODS AND RESEARCH STATISTICS</t>
  </si>
  <si>
    <t>227-572</t>
  </si>
  <si>
    <t>INDUSTRIAL ENGINEERING SEMINAR II</t>
  </si>
  <si>
    <t>227-692</t>
  </si>
  <si>
    <t>228-511</t>
  </si>
  <si>
    <t>PROJECT MANAGEMENT</t>
  </si>
  <si>
    <t>228-512</t>
  </si>
  <si>
    <t>APPLIED STATISTICS FOR DECISION MAKING</t>
  </si>
  <si>
    <t>225-801</t>
  </si>
  <si>
    <t>SYSTEM SIMULATION</t>
  </si>
  <si>
    <t>226-503</t>
  </si>
  <si>
    <t>F-Data-EQ06-1-0 V.1:May-49 3/3</t>
  </si>
  <si>
    <t>F-Data-EQ06-1-0 V.1:May-49 2/3</t>
  </si>
  <si>
    <t>F-Data-EQ06-1-0 V.1:May-49 1/3</t>
  </si>
  <si>
    <t>CHEMICAL ENGINEERING KINETICS AND REACTOR 
DESIGN I</t>
  </si>
  <si>
    <t>CHEMICAL ENGINEERING KINETICS  AND REACTOR 
DESIGN II</t>
  </si>
  <si>
    <t>F-Data-EQ06-6-0 V.1:May-49 1/30</t>
  </si>
  <si>
    <t>F-Data-EQ06-6-0 V.1:May-49 2/30</t>
  </si>
  <si>
    <t>F-Data-EQ06-6-0 V.1:May-49 3/30</t>
  </si>
  <si>
    <t>F-Data-EQ06-6-0 V.1:May-49 4/30</t>
  </si>
  <si>
    <t>F-Data-EQ06-6-0 V.1:May-49 5/30</t>
  </si>
  <si>
    <t>F-Data-EQ06-6-0 V.1:May-49 6/30</t>
  </si>
  <si>
    <t>F-Data-EQ06-6-0 V.1:May-49 7/30</t>
  </si>
  <si>
    <t xml:space="preserve">  - ตย.couse syslabas 
  -  การเข้าร่วมปฐมนิเทศอาจารย์ใหม่
  -  มติที่ประชุมคณบดีเกี่ยวกับการเข้าร่วมปฐมนิเทศอาจารย์ใหม่</t>
  </si>
  <si>
    <t xml:space="preserve">  -  กระบวนการประเมินผลการเรียน
  -  ผลการเรียนของนักศึกษา</t>
  </si>
  <si>
    <t xml:space="preserve">  -  ผลการประเมินการสอนของอาจารย์โดยนักศึกษา ปี 2544-2548</t>
  </si>
  <si>
    <t xml:space="preserve">  -  บทความวิจัยเพื่อการพัฒนากระบวนการเรียนรู้ </t>
  </si>
  <si>
    <t>ALTERNATING-CURRENT MACHINES</t>
  </si>
  <si>
    <t>ELECTROMAGNETIC FIELDS AND WAVES</t>
  </si>
  <si>
    <t>PROJECT I</t>
  </si>
  <si>
    <t>CMOS VLSI</t>
  </si>
  <si>
    <t>TELECOMMUNICATION ENGINEERING</t>
  </si>
  <si>
    <t>SPECIAL TOPICS IN ELECTRICAL ENGINEERING 
(COMPUTER APPLICATIONS IN MUSIC AND SOUND)</t>
  </si>
  <si>
    <t>ADVANCED ELECTRONICS</t>
  </si>
  <si>
    <t>CONTROL SYSTEMS</t>
  </si>
  <si>
    <t>ELECTRIC TRANSMISSION LINES</t>
  </si>
  <si>
    <t>POWER SYSTEMS II</t>
  </si>
  <si>
    <t>PRACTICAL TRAINING</t>
  </si>
  <si>
    <t>MICROPROCESSOR PRINCIPLES AND APPLICATIONS.</t>
  </si>
  <si>
    <t>BASIC TECHNOLOGY OF VEHICLES</t>
  </si>
  <si>
    <t>INSTRUMENTATION</t>
  </si>
  <si>
    <t>MECHANICAL ENGINEERING LABORATORY I</t>
  </si>
  <si>
    <t>MANUFACTURING PROCESSES</t>
  </si>
  <si>
    <t>215-313</t>
  </si>
  <si>
    <t>MECHANICAL DESIGN I</t>
  </si>
  <si>
    <t>MECHANICS OF MATERIALS II</t>
  </si>
  <si>
    <t>MECHANICS OF MACHINES</t>
  </si>
  <si>
    <t>MECHANICAL VIBRATIONS</t>
  </si>
  <si>
    <t>RENEWABLE ENERGY</t>
  </si>
  <si>
    <t>SPECIAL TOPICS IN MECHANICAL ENGINEERING I 
(INTRODUCTION TO SPACE)</t>
  </si>
  <si>
    <t>FUNDAMENTALS OF MECHANICAL ENGINEERING</t>
  </si>
  <si>
    <t>ROBOTICS</t>
  </si>
  <si>
    <t>MECHATRONIC SYSTEM DESIGN</t>
  </si>
  <si>
    <t>FLUID MECHANICS AND HYDRAULIC ENGINEERING LABORATORY</t>
  </si>
  <si>
    <t>COMPUTER APPLICATION IN CIVIL ENGINEERING</t>
  </si>
  <si>
    <t>WASTE RECOVERY AND RECYCLING</t>
  </si>
  <si>
    <t>PRODUCTION MANAGEMENT AND OPTIMIZATION</t>
  </si>
  <si>
    <t>WORK STUDY AND INDUSTRIAL PLANT</t>
  </si>
  <si>
    <t>WORK STUDY AND ERGONOMICS LABORATORY</t>
  </si>
  <si>
    <t>PRODUCTION PLANNING AND CONTROL</t>
  </si>
  <si>
    <t>OPERATIONS RESEARCH</t>
  </si>
  <si>
    <t>ENGINEERING MANAGEMENT</t>
  </si>
  <si>
    <t>INDUSTRIAL COST MANAGEMENT</t>
  </si>
  <si>
    <t>QUALITY ENGINEERING</t>
  </si>
  <si>
    <t>LOGISTICS AND SUPPLY CHAIN MANAGEMENT</t>
  </si>
  <si>
    <t>SURFACE FINISHING</t>
  </si>
  <si>
    <t>MACHINE TOOLS TECHNOLOGY</t>
  </si>
  <si>
    <t>MANUFACTURING ENGINEERING LABORATORY II</t>
  </si>
  <si>
    <t>MATERIAL TESTING LABORATORY</t>
  </si>
  <si>
    <t>MAINTENANCE ENGINEERING</t>
  </si>
  <si>
    <t>BASIC CAD/CAM</t>
  </si>
  <si>
    <t>BASIC CAD/CAM LABORATORY</t>
  </si>
  <si>
    <t>LOGISTIC AND ADVANCED MATERIAL HANDING SYSTEM</t>
  </si>
  <si>
    <t>ERGONOMICS</t>
  </si>
  <si>
    <t>INDUSTRIAL WATER</t>
  </si>
  <si>
    <t>CHEMICAL ENGINEERING DRAWING</t>
  </si>
  <si>
    <t>SAFETY IN CHEMICAL OPERATION</t>
  </si>
  <si>
    <t>MINING ENGINEERING PROJECTS</t>
  </si>
  <si>
    <t>ANALYTICAL CHEMISTRY</t>
  </si>
  <si>
    <t>ENVIRONMENTAL MANAGEMENT AND POLLUTION 
CONTROL IN MINERALS AND MATERIALS INDUSTRIES</t>
  </si>
  <si>
    <t>CHEMICAL METALLURGY</t>
  </si>
  <si>
    <t>METALLURGY OF METAL JOINING</t>
  </si>
  <si>
    <t>CLIENT/SERVER DISTRIBUTED SYSTEMS</t>
  </si>
  <si>
    <t>OBJECT-ORIENTED ANALYSIS AND DESIGN</t>
  </si>
  <si>
    <t>VLSI SYSTEM DESIGN</t>
  </si>
  <si>
    <t>ARTIFICIAL INTELLIGENCE FOR ROBOTICS</t>
  </si>
  <si>
    <t>TELECOMMUNICATION, WIRELESS AND MOBILE NETWORKING</t>
  </si>
  <si>
    <t>MULTIMEDIA NETWORKING</t>
  </si>
  <si>
    <t>COMPUTER GRAPHICS</t>
  </si>
  <si>
    <t>ไม่มีระบบการประเมิน</t>
  </si>
  <si>
    <t>F-Data-EQ06-6-0 V.1:May-49 8/30</t>
  </si>
  <si>
    <t>F-Data-EQ06-6-0 V.1:May-49 9/30</t>
  </si>
  <si>
    <t>F-Data-EQ06-6-0 V.1:May-49 10/30</t>
  </si>
  <si>
    <t>F-Data-EQ06-6-0 V.1:May-49 11/30</t>
  </si>
  <si>
    <t>F-Data-EQ06-6-0 V.1:May-49 12/30</t>
  </si>
  <si>
    <t>F-Data-EQ06-6-0 V.1:May-49 13/30</t>
  </si>
  <si>
    <t>F-Data-EQ06-6-0 V.1:May-49 14/30</t>
  </si>
  <si>
    <t>F-Data-EQ06-6-0 V.1:May-49 15/30</t>
  </si>
  <si>
    <t>F-Data-EQ06-6-0 V.1:May-49 16/30</t>
  </si>
  <si>
    <t>F-Data-EQ06-6-0 V.1:May-49 17/30</t>
  </si>
  <si>
    <t>F-Data-EQ06-6-0 V.1:May-49 18/30</t>
  </si>
  <si>
    <t>F-Data-EQ06-6-0 V.1:May-49 19/30</t>
  </si>
  <si>
    <t>F-Data-EQ06-6-0 V.1:May-49 20/30</t>
  </si>
  <si>
    <t>F-Data-EQ06-6-0 V.1:May-49 21/30</t>
  </si>
  <si>
    <t>F-Data-EQ06-6-0 V.1:May-49 22/30</t>
  </si>
  <si>
    <t>F-Data-EQ06-6-0 V.1:May-49 23/30</t>
  </si>
  <si>
    <t>F-Data-EQ06-6-0 V.1:May-49 24/30</t>
  </si>
  <si>
    <t>F-Data-EQ06-6-0 V.1:May-49 25/30</t>
  </si>
  <si>
    <t>F-Data-EQ06-6-0 V.1:May-49  26/30</t>
  </si>
  <si>
    <t>F-Data-EQ06-6-0 V.1:May-49 27/30</t>
  </si>
  <si>
    <t>F-Data-EQ06-6-0 V.1:May-49 28/30</t>
  </si>
  <si>
    <t>F-Data-EQ06-6-0 V.1:May-49 29/30</t>
  </si>
  <si>
    <t>F-Data-EQ06-6-0 V.1:May-49 30/30</t>
  </si>
  <si>
    <t>F-Data-EQ06-6-0 V.1:May-49 1/11</t>
  </si>
  <si>
    <t>F-Data-EQ06-6-0 V.1:May-49 2/11</t>
  </si>
  <si>
    <t>F-Data-EQ06-6-0 V.1:May-49 3/11</t>
  </si>
  <si>
    <t>F-Data-EQ06-6-0 V.1:May-49 4/11</t>
  </si>
  <si>
    <t>F-Data-EQ06-6-0 V.1:May-49 5/11</t>
  </si>
  <si>
    <t>F-Data-EQ06-6-0 V.1:May-49 6/11</t>
  </si>
  <si>
    <t>F-Data-EQ06-6-0 V.1:May-49 7/11</t>
  </si>
  <si>
    <t>F-Data-EQ06-6-0 V.1:May-49 8/11</t>
  </si>
  <si>
    <t>F-Data-EQ06-6-0 V.1:May-49 9/11</t>
  </si>
  <si>
    <t>F-Data-EQ06-6-0 V.1:May-49 10/11</t>
  </si>
  <si>
    <t>F-Data-EQ06-6-0 V.1:May-49 11/11</t>
  </si>
  <si>
    <t>SPECIAL TOPICS IN INFORMATION NETWORK ENGINEERING II (DIFFERENTIATED SERVICES IN THE INTERNET)</t>
  </si>
  <si>
    <t>F-Data-EQ06-8-0 V.1:May-49 1/6</t>
  </si>
  <si>
    <t>F-Data-EQ06-8-0 V.1:May-49 2/6</t>
  </si>
  <si>
    <t>F-Data-EQ06-8-0 V.1:May-49 3/6</t>
  </si>
  <si>
    <t>F-Data-EQ06-8-0 V.1:May-49 4/6</t>
  </si>
  <si>
    <t>F-Data-EQ06-8-0 V.1:May-49 5/6</t>
  </si>
  <si>
    <t>F-Data-EQ06-8-0 V.1:May-49 6/6</t>
  </si>
  <si>
    <t>ร้อยละของหลักสูตรที่ได้มาตรฐานต่อหลักสูตรทั้งหมด</t>
  </si>
  <si>
    <t>SIMINAR IN INDUSTRIAL &amp; SYSTEM ENGINEERING</t>
  </si>
  <si>
    <t>225-713</t>
  </si>
  <si>
    <t>TOTAL QUALITY MANAGEMENT</t>
  </si>
  <si>
    <t>230-501</t>
  </si>
  <si>
    <t>230-592</t>
  </si>
  <si>
    <t>230-630</t>
  </si>
  <si>
    <t>230-800</t>
  </si>
  <si>
    <t>230-699</t>
  </si>
  <si>
    <t>230-900</t>
  </si>
  <si>
    <t>COMPUTATIONAL METHODS IN CHEMICAL ENGINEERING</t>
  </si>
  <si>
    <t>SPECIAL TOPICS IN CHEMICAL ENGINEERING II (BIOPROCESSES FOR ENVIRONMENTAL CONTROL)</t>
  </si>
  <si>
    <t>ADVANCED TRANSPORT PHENOMENA I</t>
  </si>
  <si>
    <t>SEMINAR IN CHEMICAL ENGINEERING II</t>
  </si>
  <si>
    <t>230-531</t>
  </si>
  <si>
    <t>MEMBRANE SEPARATION PROCESS</t>
  </si>
  <si>
    <t>230-591</t>
  </si>
  <si>
    <t>SPECIAL TOPICS IN CHEMICAL ENGINEERING I (FOOD UNIT OPERATIONS)</t>
  </si>
  <si>
    <t>SPECIAL TOPICS IN CHEMICAL ENGINEERING  II (DRYING TECHNOLOGY)</t>
  </si>
  <si>
    <t>230-601</t>
  </si>
  <si>
    <t>ADVANCED ENGINEERING MATHEMATICS FOR CHEMICAL ENGINEERS</t>
  </si>
  <si>
    <t>230-610</t>
  </si>
  <si>
    <t>ADVANCED CHEMICAL ENGINEERING THERMODYNAMICS I</t>
  </si>
  <si>
    <t>230-620</t>
  </si>
  <si>
    <t>ADVANCED CHEMICAL ENGINEERING KINETICS AND CHEMICAL REACTOR DESIGN</t>
  </si>
  <si>
    <t>230-698</t>
  </si>
  <si>
    <t>SEMINAR IN CHEMICAL ENGINEERING I</t>
  </si>
  <si>
    <t>237-503</t>
  </si>
  <si>
    <t>ADVANCED THERMODYNAMICS OF MATERIALS</t>
  </si>
  <si>
    <t>237-504</t>
  </si>
  <si>
    <t>MATERIALS CHARACTERIZATION BY ELECTRON MICROSCOPE</t>
  </si>
  <si>
    <t>237-508</t>
  </si>
  <si>
    <t>STRUCTURE AND MECHANICAL PROPERTIES OF MATERIALS</t>
  </si>
  <si>
    <t>237-510</t>
  </si>
  <si>
    <t>POWDER METALLURGY</t>
  </si>
  <si>
    <t>237-512</t>
  </si>
  <si>
    <t>ADVANCED WELDING AND JOINING</t>
  </si>
  <si>
    <t>237-600</t>
  </si>
  <si>
    <t>237-601</t>
  </si>
  <si>
    <t>237-501</t>
  </si>
  <si>
    <t>ADVANCED PHYSICAL METALLURGY</t>
  </si>
  <si>
    <t>237-502</t>
  </si>
  <si>
    <t>ADVANCED MATERIALS PROCESSING AND MATERIALS SELECTION</t>
  </si>
  <si>
    <t>237-513</t>
  </si>
  <si>
    <t>SURFACE ENGINEERING</t>
  </si>
  <si>
    <t>240-526</t>
  </si>
  <si>
    <t xml:space="preserve">COMPUTER AND INFORMATION SYSTEM SECURITY   </t>
  </si>
  <si>
    <t>240-542</t>
  </si>
  <si>
    <t xml:space="preserve">COMPUTER AND QUEUEING NETWORKS   </t>
  </si>
  <si>
    <t>240-544</t>
  </si>
  <si>
    <t xml:space="preserve">TELECOMMUNICATION, WIRELESS AND MOBILE NETWORKING   </t>
  </si>
  <si>
    <t>240-552</t>
  </si>
  <si>
    <t xml:space="preserve">DIGITAL SIGNAL PROCESSING    </t>
  </si>
  <si>
    <t>240-554</t>
  </si>
  <si>
    <t xml:space="preserve">IMAGE PROCESSING    </t>
  </si>
  <si>
    <t>240-650</t>
  </si>
  <si>
    <t>PRINCIPLES OF PATTERN RECOGNITION</t>
  </si>
  <si>
    <t>INTRODUCTION TO ARTIFICIAL INELLIGENCE</t>
  </si>
  <si>
    <t>240-800</t>
  </si>
  <si>
    <t>240-801</t>
  </si>
  <si>
    <t>240-900</t>
  </si>
  <si>
    <t>240-543</t>
  </si>
  <si>
    <t>BROADBAND INTEGRATED NETWORKS</t>
  </si>
  <si>
    <t>240-556</t>
  </si>
  <si>
    <t>240-557</t>
  </si>
  <si>
    <t>240-573</t>
  </si>
  <si>
    <t>240-574</t>
  </si>
  <si>
    <t>SPECIAL TOPICS IN INFORMATION NETWORK ENGINEERING I (INTERNET AND ITS PROTOCOLS)</t>
  </si>
  <si>
    <t>240-575</t>
  </si>
  <si>
    <t>240-558</t>
  </si>
  <si>
    <t>SPECIAL TOPICS IN COMPUTER SYSTEM 
ENGINEERING II (DISTRIBUTED COMPUTING)</t>
  </si>
  <si>
    <t>8 ชม./วัน</t>
  </si>
  <si>
    <t>8 ชม./ วัน</t>
  </si>
  <si>
    <t>24 ชม./ วัน</t>
  </si>
  <si>
    <t>13 ชม./ วัน</t>
  </si>
  <si>
    <t>12.6 ชม./วัน</t>
  </si>
  <si>
    <t>SURFACE MINING</t>
  </si>
  <si>
    <t>235-211</t>
  </si>
  <si>
    <t>MINERALS AND ROCKS</t>
  </si>
  <si>
    <t>235-301</t>
  </si>
  <si>
    <t>MINE SURVEYING</t>
  </si>
  <si>
    <t>235-302</t>
  </si>
  <si>
    <t>MICROCOMPUTER APPLICATIONS IN MINING</t>
  </si>
  <si>
    <t>235-303</t>
  </si>
  <si>
    <t>BLASTING OPERATIONS IN ENGINEERING</t>
  </si>
  <si>
    <t>235-310</t>
  </si>
  <si>
    <t>ROCK STUDY</t>
  </si>
  <si>
    <t>235-320</t>
  </si>
  <si>
    <t>MINERAL PROCESSING I</t>
  </si>
  <si>
    <t>235-321</t>
  </si>
  <si>
    <t>MINERAL PROCESSING LABORATORY I</t>
  </si>
  <si>
    <t>235-370</t>
  </si>
  <si>
    <t>MINING ENGINEERING SEMINAR</t>
  </si>
  <si>
    <t>235-371</t>
  </si>
  <si>
    <t>235-400</t>
  </si>
  <si>
    <t>MINE PLANT DESIGN</t>
  </si>
  <si>
    <t>235-401</t>
  </si>
  <si>
    <t>LAWS FOR MINING ENGINEERS</t>
  </si>
  <si>
    <t>235-402</t>
  </si>
  <si>
    <t xml:space="preserve">GEOTECHNIQUES </t>
  </si>
  <si>
    <t>235-411</t>
  </si>
  <si>
    <t xml:space="preserve">GROUNDWATER TECHNOLOGY </t>
  </si>
  <si>
    <t>235-430</t>
  </si>
  <si>
    <t>GENERAL METALLURGY</t>
  </si>
  <si>
    <t>235-431</t>
  </si>
  <si>
    <t>235-440</t>
  </si>
  <si>
    <t>MINE ECONOMICS</t>
  </si>
  <si>
    <t>235-461</t>
  </si>
  <si>
    <t>SPECIAL TOPICS IN MINING ENGINEERING I
 (BASIC PETROLEUM TECHNOLOGY)</t>
  </si>
  <si>
    <t>235-463</t>
  </si>
  <si>
    <t>SPECIAL TOPICS IN MINING ENGINEERING III
 (QUARRY AND DIMENSION STONE)</t>
  </si>
  <si>
    <t>235-470</t>
  </si>
  <si>
    <t>Mining Field Trip</t>
  </si>
  <si>
    <t>235-480</t>
  </si>
  <si>
    <t>236-210</t>
  </si>
  <si>
    <t>ENGINEERING GEOLOGY</t>
  </si>
  <si>
    <t>237-201</t>
  </si>
  <si>
    <t>MATERIALS LABORATORY I</t>
  </si>
  <si>
    <t>ระเบียบข้าราชการว่าด้วยวินัย</t>
  </si>
  <si>
    <t xml:space="preserve">                     2.  ปีการศึกษา 2547 - 2548 ยังไม่มีการประเมินความพึงพอของสิ่งสนับสนุนการเรียนรู้    </t>
  </si>
  <si>
    <t xml:space="preserve">                  2.  ปีการศึกษา 2547 - 2548 ยังไม่มีการประเมินความพีงพอของสิ่งสนับสนุนการเรียนรู้</t>
  </si>
  <si>
    <t xml:space="preserve">                   2.  ปีการศึกษา 2547 - 2548 ยังไม่มีการประเมินความพีงพอของสิ่งสนับสนุนการเรียนรู้</t>
  </si>
  <si>
    <t xml:space="preserve">                   2.  ปีการศึกษา 2547 - 2548 ยังไม่มีการประเมินความพึงพอของสิ่งสนับสนุนการเรียนรู้</t>
  </si>
  <si>
    <t>237-202</t>
  </si>
  <si>
    <t>MATERIALS LABORATORY II</t>
  </si>
  <si>
    <t>237-203</t>
  </si>
  <si>
    <t>THERMODYNAMICS OF MATERIALS</t>
  </si>
  <si>
    <t>237-204</t>
  </si>
  <si>
    <t>TRANSPORT PHENOMENA IN MATERIALS  PROCESSES</t>
  </si>
  <si>
    <t>237-221</t>
  </si>
  <si>
    <t>MECHANICAL METALLURGY</t>
  </si>
  <si>
    <t>237-230</t>
  </si>
  <si>
    <t>PHYSICAL CHEMISTRY FOR MINING AND
MATERIALS ENGINEERS</t>
  </si>
  <si>
    <t>237-301</t>
  </si>
  <si>
    <t>MATERIALS LABORATORY III</t>
  </si>
  <si>
    <t>237-302</t>
  </si>
  <si>
    <t>MATERIALS FORMING</t>
  </si>
  <si>
    <t>237-303</t>
  </si>
  <si>
    <t>MATERIALS CHARACTERIZATION</t>
  </si>
  <si>
    <t>237-304</t>
  </si>
  <si>
    <t>METAL AND MATERIALS FORMING LAB</t>
  </si>
  <si>
    <t>237-320</t>
  </si>
  <si>
    <t>PHYSICAL METALLURGY II</t>
  </si>
  <si>
    <t>237-321</t>
  </si>
  <si>
    <t>237-340</t>
  </si>
  <si>
    <t>PARTICULATE MATERIALS TECHNOLOGY</t>
  </si>
  <si>
    <t>237-341</t>
  </si>
  <si>
    <t>CERAMIC PROCESSES</t>
  </si>
  <si>
    <t>237-350</t>
  </si>
  <si>
    <t>ENGINEERING POLYMERS</t>
  </si>
  <si>
    <t>237-370</t>
  </si>
  <si>
    <t>MATERIALS ENGINEERING SEMINAR</t>
  </si>
  <si>
    <t>237-380</t>
  </si>
  <si>
    <t>COMPUTER APPLICATIONS IN MATERIAL</t>
  </si>
  <si>
    <t>237-403</t>
  </si>
  <si>
    <t>MOLD AND DIE DESIGN</t>
  </si>
  <si>
    <t>237-407</t>
  </si>
  <si>
    <t>FAILURE MECHANICS AND ANALYSIS</t>
  </si>
  <si>
    <t>237-421</t>
  </si>
  <si>
    <t>237-442</t>
  </si>
  <si>
    <t>INTRODUCTION TO FINE CERAMICS 
AND ADVANCED COMPOSITES</t>
  </si>
  <si>
    <t>237-460</t>
  </si>
  <si>
    <t>COMPOSITE MATERIALS</t>
  </si>
  <si>
    <t>237-470</t>
  </si>
  <si>
    <t>237-480</t>
  </si>
  <si>
    <t>DEGRADATION OF MATERIALS</t>
  </si>
  <si>
    <t>237-482</t>
  </si>
  <si>
    <t>SPECIAL TOPICS IN MATERIALS ENGINEERING I
 (QUALITY MANAGEMENT IN MATERIALS INDUSTRY)</t>
  </si>
  <si>
    <t>240-101</t>
  </si>
  <si>
    <t>INTRODUCTION TO COMPUTER PROGRAMMING</t>
  </si>
  <si>
    <t>240-201</t>
  </si>
  <si>
    <t>10. MIT</t>
  </si>
  <si>
    <t>COMPUTER ENGINEERING LABORATORY I</t>
  </si>
  <si>
    <t>240-202</t>
  </si>
  <si>
    <t>COMPUTER ENGINEERING LABORATORY II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</si>
</sst>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_(* #,##0_);_(* \(#,##0\);_(* &quot;-&quot;??_);_(@_)"/>
    <numFmt numFmtId="209" formatCode="_(* #,##0.0000_);_(* \(#,##0.0000\);_(* &quot;-&quot;??_);_(@_)"/>
    <numFmt numFmtId="210" formatCode="0.0000"/>
    <numFmt numFmtId="211" formatCode="0.0000000"/>
    <numFmt numFmtId="212" formatCode="0.000000"/>
    <numFmt numFmtId="213" formatCode="0.00000"/>
    <numFmt numFmtId="214" formatCode="_-* #,##0.0_-;\-* #,##0.0_-;_-* &quot;-&quot;??_-;_-@_-"/>
  </numFmts>
  <fonts count="3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b/>
      <sz val="14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name val="AngsanaUPC"/>
      <family val="1"/>
    </font>
    <font>
      <b/>
      <sz val="18"/>
      <name val="Cordia New"/>
      <family val="0"/>
    </font>
    <font>
      <sz val="14"/>
      <name val="Angsana New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4"/>
      <name val="Angsana New"/>
      <family val="1"/>
    </font>
    <font>
      <sz val="15"/>
      <name val="Angsana New"/>
      <family val="1"/>
    </font>
    <font>
      <sz val="8"/>
      <name val="Cordia New"/>
      <family val="0"/>
    </font>
    <font>
      <sz val="16"/>
      <name val="Cordia New"/>
      <family val="0"/>
    </font>
    <font>
      <sz val="14"/>
      <name val="Browallia New"/>
      <family val="2"/>
    </font>
    <font>
      <sz val="10"/>
      <name val="Arial"/>
      <family val="0"/>
    </font>
    <font>
      <sz val="12"/>
      <name val="Angsana New"/>
      <family val="1"/>
    </font>
    <font>
      <b/>
      <sz val="16"/>
      <name val="AngsanaUPC"/>
      <family val="1"/>
    </font>
    <font>
      <b/>
      <sz val="17"/>
      <name val="Angsana New"/>
      <family val="1"/>
    </font>
    <font>
      <b/>
      <sz val="22"/>
      <name val="Angsana New"/>
      <family val="1"/>
    </font>
    <font>
      <b/>
      <sz val="15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7"/>
      <name val="Angsana New"/>
      <family val="1"/>
    </font>
    <font>
      <sz val="17"/>
      <name val="Cordia New"/>
      <family val="0"/>
    </font>
    <font>
      <b/>
      <sz val="16"/>
      <name val="Cordia New"/>
      <family val="2"/>
    </font>
    <font>
      <b/>
      <vertAlign val="superscript"/>
      <sz val="16"/>
      <name val="Angsana New"/>
      <family val="1"/>
    </font>
    <font>
      <u val="single"/>
      <sz val="14"/>
      <name val="Browallia New"/>
      <family val="2"/>
    </font>
    <font>
      <b/>
      <u val="single"/>
      <sz val="16"/>
      <name val="Angsana New"/>
      <family val="1"/>
    </font>
    <font>
      <sz val="11"/>
      <name val="Angsana New"/>
      <family val="1"/>
    </font>
    <font>
      <sz val="14"/>
      <name val="Arial"/>
      <family val="0"/>
    </font>
    <font>
      <u val="single"/>
      <sz val="14"/>
      <name val="Cordia New"/>
      <family val="0"/>
    </font>
    <font>
      <sz val="14"/>
      <color indexed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8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 textRotation="180"/>
    </xf>
    <xf numFmtId="0" fontId="1" fillId="0" borderId="0" xfId="0" applyFont="1" applyBorder="1" applyAlignment="1">
      <alignment textRotation="18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textRotation="180"/>
    </xf>
    <xf numFmtId="0" fontId="2" fillId="0" borderId="0" xfId="0" applyFont="1" applyBorder="1" applyAlignment="1">
      <alignment horizontal="left" textRotation="180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16" fillId="0" borderId="6" xfId="0" applyFont="1" applyBorder="1" applyAlignment="1">
      <alignment/>
    </xf>
    <xf numFmtId="208" fontId="16" fillId="0" borderId="6" xfId="20" applyNumberFormat="1" applyFont="1" applyBorder="1" applyAlignment="1">
      <alignment/>
    </xf>
    <xf numFmtId="208" fontId="16" fillId="0" borderId="6" xfId="20" applyNumberFormat="1" applyFont="1" applyBorder="1" applyAlignment="1">
      <alignment horizontal="center"/>
    </xf>
    <xf numFmtId="208" fontId="16" fillId="0" borderId="6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8" xfId="26" applyFont="1" applyFill="1" applyBorder="1" applyAlignment="1">
      <alignment horizontal="center" vertical="top"/>
      <protection/>
    </xf>
    <xf numFmtId="0" fontId="18" fillId="0" borderId="9" xfId="26" applyFont="1" applyFill="1" applyBorder="1" applyAlignment="1">
      <alignment horizontal="center"/>
      <protection/>
    </xf>
    <xf numFmtId="0" fontId="18" fillId="0" borderId="10" xfId="26" applyFont="1" applyFill="1" applyBorder="1" applyAlignment="1">
      <alignment horizontal="center" vertical="top"/>
      <protection/>
    </xf>
    <xf numFmtId="0" fontId="18" fillId="0" borderId="11" xfId="2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2" fillId="0" borderId="11" xfId="27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9" fillId="0" borderId="12" xfId="0" applyFont="1" applyBorder="1" applyAlignment="1">
      <alignment horizontal="center"/>
    </xf>
    <xf numFmtId="202" fontId="9" fillId="0" borderId="15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" xfId="0" applyFont="1" applyBorder="1" applyAlignment="1">
      <alignment horizontal="center"/>
    </xf>
    <xf numFmtId="20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3" xfId="0" applyFont="1" applyBorder="1" applyAlignment="1">
      <alignment horizontal="center"/>
    </xf>
    <xf numFmtId="202" fontId="9" fillId="0" borderId="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202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 textRotation="180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8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textRotation="180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textRotation="180"/>
    </xf>
    <xf numFmtId="0" fontId="1" fillId="2" borderId="0" xfId="0" applyFont="1" applyFill="1" applyBorder="1" applyAlignment="1">
      <alignment textRotation="180"/>
    </xf>
    <xf numFmtId="0" fontId="2" fillId="2" borderId="16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12" fillId="2" borderId="11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 wrapText="1"/>
    </xf>
    <xf numFmtId="49" fontId="2" fillId="2" borderId="12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49" fontId="2" fillId="2" borderId="1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2" borderId="2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8" fontId="16" fillId="0" borderId="7" xfId="20" applyNumberFormat="1" applyFont="1" applyBorder="1" applyAlignment="1">
      <alignment horizontal="center"/>
    </xf>
    <xf numFmtId="208" fontId="16" fillId="0" borderId="7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3" fillId="2" borderId="5" xfId="0" applyFont="1" applyFill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2" fontId="1" fillId="2" borderId="1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10" fontId="2" fillId="0" borderId="0" xfId="0" applyNumberFormat="1" applyFont="1" applyFill="1" applyBorder="1" applyAlignment="1">
      <alignment horizontal="right" vertical="top" wrapText="1"/>
    </xf>
    <xf numFmtId="10" fontId="2" fillId="3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right" vertical="top" wrapText="1"/>
    </xf>
    <xf numFmtId="4" fontId="5" fillId="2" borderId="17" xfId="0" applyNumberFormat="1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0" fillId="2" borderId="3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/>
    </xf>
    <xf numFmtId="0" fontId="2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7" xfId="0" applyFill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" fontId="2" fillId="2" borderId="1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left" vertical="top" wrapText="1"/>
    </xf>
    <xf numFmtId="1" fontId="25" fillId="2" borderId="11" xfId="0" applyNumberFormat="1" applyFont="1" applyFill="1" applyBorder="1" applyAlignment="1">
      <alignment horizontal="center" vertical="top" wrapText="1"/>
    </xf>
    <xf numFmtId="1" fontId="25" fillId="2" borderId="10" xfId="0" applyNumberFormat="1" applyFont="1" applyFill="1" applyBorder="1" applyAlignment="1">
      <alignment horizontal="center" vertical="top" wrapText="1"/>
    </xf>
    <xf numFmtId="49" fontId="25" fillId="2" borderId="10" xfId="0" applyNumberFormat="1" applyFont="1" applyFill="1" applyBorder="1" applyAlignment="1">
      <alignment horizontal="right" vertical="top" wrapText="1"/>
    </xf>
    <xf numFmtId="4" fontId="25" fillId="2" borderId="17" xfId="0" applyNumberFormat="1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vertical="top" wrapText="1"/>
    </xf>
    <xf numFmtId="0" fontId="25" fillId="2" borderId="11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49" fontId="20" fillId="2" borderId="18" xfId="0" applyNumberFormat="1" applyFont="1" applyFill="1" applyBorder="1" applyAlignment="1">
      <alignment horizontal="right" vertical="top" wrapText="1"/>
    </xf>
    <xf numFmtId="0" fontId="20" fillId="2" borderId="11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49" fontId="20" fillId="2" borderId="2" xfId="0" applyNumberFormat="1" applyFont="1" applyFill="1" applyBorder="1" applyAlignment="1">
      <alignment horizontal="right" vertical="top" wrapText="1"/>
    </xf>
    <xf numFmtId="4" fontId="20" fillId="2" borderId="21" xfId="0" applyNumberFormat="1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vertical="top" wrapText="1"/>
    </xf>
    <xf numFmtId="0" fontId="25" fillId="2" borderId="10" xfId="0" applyFont="1" applyFill="1" applyBorder="1" applyAlignment="1">
      <alignment vertical="top" wrapText="1"/>
    </xf>
    <xf numFmtId="0" fontId="25" fillId="2" borderId="16" xfId="0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3" fontId="2" fillId="2" borderId="4" xfId="20" applyFont="1" applyFill="1" applyBorder="1" applyAlignment="1">
      <alignment horizontal="right" vertical="top" wrapText="1"/>
    </xf>
    <xf numFmtId="4" fontId="2" fillId="2" borderId="2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3" fontId="2" fillId="2" borderId="1" xfId="2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3" fontId="2" fillId="2" borderId="13" xfId="2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2" fillId="2" borderId="24" xfId="0" applyNumberFormat="1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left" vertical="top" wrapText="1"/>
    </xf>
    <xf numFmtId="4" fontId="2" fillId="2" borderId="30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0" fillId="2" borderId="19" xfId="0" applyFill="1" applyBorder="1" applyAlignment="1">
      <alignment horizontal="right" vertical="top" wrapText="1"/>
    </xf>
    <xf numFmtId="0" fontId="0" fillId="2" borderId="25" xfId="0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4" fontId="2" fillId="2" borderId="3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3" fillId="2" borderId="16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9" fillId="0" borderId="11" xfId="33" applyFont="1" applyBorder="1" applyAlignment="1">
      <alignment horizontal="left" vertical="top"/>
      <protection/>
    </xf>
    <xf numFmtId="0" fontId="9" fillId="0" borderId="11" xfId="33" applyFont="1" applyBorder="1" applyAlignment="1">
      <alignment horizontal="left" vertical="top" wrapText="1"/>
      <protection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6" fillId="2" borderId="16" xfId="0" applyFont="1" applyFill="1" applyBorder="1" applyAlignment="1">
      <alignment vertical="top" wrapText="1"/>
    </xf>
    <xf numFmtId="2" fontId="1" fillId="2" borderId="16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textRotation="90"/>
    </xf>
    <xf numFmtId="0" fontId="23" fillId="2" borderId="11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right" vertical="top" wrapText="1"/>
    </xf>
    <xf numFmtId="0" fontId="5" fillId="2" borderId="25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49" fontId="5" fillId="2" borderId="32" xfId="0" applyNumberFormat="1" applyFont="1" applyFill="1" applyBorder="1" applyAlignment="1">
      <alignment horizontal="right" vertical="top" wrapText="1"/>
    </xf>
    <xf numFmtId="0" fontId="5" fillId="2" borderId="3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208" fontId="0" fillId="0" borderId="13" xfId="20" applyNumberFormat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208" fontId="0" fillId="0" borderId="13" xfId="20" applyNumberFormat="1" applyBorder="1" applyAlignment="1">
      <alignment/>
    </xf>
    <xf numFmtId="208" fontId="16" fillId="0" borderId="13" xfId="0" applyNumberFormat="1" applyFont="1" applyBorder="1" applyAlignment="1">
      <alignment/>
    </xf>
    <xf numFmtId="206" fontId="5" fillId="2" borderId="11" xfId="20" applyNumberFormat="1" applyFont="1" applyFill="1" applyBorder="1" applyAlignment="1">
      <alignment horizontal="center"/>
    </xf>
    <xf numFmtId="206" fontId="5" fillId="2" borderId="17" xfId="2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" fontId="2" fillId="2" borderId="23" xfId="0" applyNumberFormat="1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vertical="top" wrapText="1"/>
    </xf>
    <xf numFmtId="4" fontId="2" fillId="2" borderId="30" xfId="0" applyNumberFormat="1" applyFont="1" applyFill="1" applyBorder="1" applyAlignment="1">
      <alignment horizontal="right" vertical="top" wrapText="1"/>
    </xf>
    <xf numFmtId="0" fontId="2" fillId="2" borderId="34" xfId="0" applyFont="1" applyFill="1" applyBorder="1" applyAlignment="1">
      <alignment horizontal="center" vertical="top" wrapText="1"/>
    </xf>
    <xf numFmtId="207" fontId="2" fillId="2" borderId="4" xfId="0" applyNumberFormat="1" applyFont="1" applyFill="1" applyBorder="1" applyAlignment="1">
      <alignment horizontal="center" vertical="top" wrapText="1"/>
    </xf>
    <xf numFmtId="207" fontId="2" fillId="2" borderId="1" xfId="0" applyNumberFormat="1" applyFont="1" applyFill="1" applyBorder="1" applyAlignment="1">
      <alignment horizontal="center" vertical="top" wrapText="1"/>
    </xf>
    <xf numFmtId="207" fontId="2" fillId="2" borderId="13" xfId="0" applyNumberFormat="1" applyFont="1" applyFill="1" applyBorder="1" applyAlignment="1">
      <alignment horizontal="center" vertical="top" wrapText="1"/>
    </xf>
    <xf numFmtId="43" fontId="2" fillId="2" borderId="4" xfId="2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2" borderId="35" xfId="0" applyFont="1" applyFill="1" applyBorder="1" applyAlignment="1">
      <alignment horizontal="center"/>
    </xf>
    <xf numFmtId="0" fontId="29" fillId="2" borderId="36" xfId="0" applyFont="1" applyFill="1" applyBorder="1" applyAlignment="1">
      <alignment/>
    </xf>
    <xf numFmtId="208" fontId="16" fillId="0" borderId="35" xfId="2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208" fontId="16" fillId="0" borderId="35" xfId="20" applyNumberFormat="1" applyFont="1" applyBorder="1" applyAlignment="1">
      <alignment/>
    </xf>
    <xf numFmtId="208" fontId="16" fillId="0" borderId="35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0" fillId="2" borderId="37" xfId="0" applyFont="1" applyFill="1" applyBorder="1" applyAlignment="1">
      <alignment horizontal="center"/>
    </xf>
    <xf numFmtId="0" fontId="0" fillId="0" borderId="9" xfId="0" applyBorder="1" applyAlignment="1">
      <alignment/>
    </xf>
    <xf numFmtId="208" fontId="16" fillId="0" borderId="37" xfId="2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208" fontId="0" fillId="0" borderId="9" xfId="20" applyNumberFormat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208" fontId="0" fillId="0" borderId="9" xfId="20" applyNumberFormat="1" applyBorder="1" applyAlignment="1">
      <alignment/>
    </xf>
    <xf numFmtId="208" fontId="16" fillId="0" borderId="9" xfId="0" applyNumberFormat="1" applyFont="1" applyBorder="1" applyAlignment="1">
      <alignment/>
    </xf>
    <xf numFmtId="0" fontId="16" fillId="0" borderId="37" xfId="0" applyFont="1" applyBorder="1" applyAlignment="1">
      <alignment/>
    </xf>
    <xf numFmtId="0" fontId="0" fillId="2" borderId="13" xfId="0" applyFont="1" applyFill="1" applyBorder="1" applyAlignment="1">
      <alignment horizontal="center"/>
    </xf>
    <xf numFmtId="208" fontId="16" fillId="0" borderId="13" xfId="2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208" fontId="16" fillId="0" borderId="37" xfId="20" applyNumberFormat="1" applyFont="1" applyBorder="1" applyAlignment="1">
      <alignment/>
    </xf>
    <xf numFmtId="208" fontId="16" fillId="0" borderId="37" xfId="0" applyNumberFormat="1" applyFont="1" applyBorder="1" applyAlignment="1">
      <alignment/>
    </xf>
    <xf numFmtId="0" fontId="0" fillId="0" borderId="6" xfId="0" applyBorder="1" applyAlignment="1">
      <alignment/>
    </xf>
    <xf numFmtId="208" fontId="0" fillId="0" borderId="6" xfId="20" applyNumberFormat="1" applyBorder="1" applyAlignment="1">
      <alignment horizontal="right"/>
    </xf>
    <xf numFmtId="0" fontId="16" fillId="0" borderId="6" xfId="0" applyFont="1" applyFill="1" applyBorder="1" applyAlignment="1">
      <alignment horizontal="center"/>
    </xf>
    <xf numFmtId="208" fontId="0" fillId="0" borderId="6" xfId="20" applyNumberFormat="1" applyBorder="1" applyAlignment="1">
      <alignment/>
    </xf>
    <xf numFmtId="208" fontId="0" fillId="0" borderId="6" xfId="20" applyNumberFormat="1" applyFont="1" applyBorder="1" applyAlignment="1">
      <alignment horizontal="right"/>
    </xf>
    <xf numFmtId="0" fontId="0" fillId="0" borderId="7" xfId="0" applyBorder="1" applyAlignment="1">
      <alignment/>
    </xf>
    <xf numFmtId="208" fontId="0" fillId="0" borderId="7" xfId="20" applyNumberFormat="1" applyBorder="1" applyAlignment="1">
      <alignment horizontal="right"/>
    </xf>
    <xf numFmtId="0" fontId="16" fillId="0" borderId="7" xfId="0" applyFont="1" applyFill="1" applyBorder="1" applyAlignment="1">
      <alignment horizontal="center"/>
    </xf>
    <xf numFmtId="208" fontId="0" fillId="0" borderId="7" xfId="20" applyNumberFormat="1" applyBorder="1" applyAlignment="1">
      <alignment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29" fillId="2" borderId="20" xfId="0" applyFont="1" applyFill="1" applyBorder="1" applyAlignment="1">
      <alignment/>
    </xf>
    <xf numFmtId="208" fontId="16" fillId="0" borderId="13" xfId="20" applyNumberFormat="1" applyFont="1" applyBorder="1" applyAlignment="1">
      <alignment/>
    </xf>
    <xf numFmtId="208" fontId="0" fillId="0" borderId="7" xfId="20" applyNumberFormat="1" applyFont="1" applyBorder="1" applyAlignment="1">
      <alignment horizontal="right"/>
    </xf>
    <xf numFmtId="0" fontId="16" fillId="2" borderId="20" xfId="0" applyFont="1" applyFill="1" applyBorder="1" applyAlignment="1">
      <alignment/>
    </xf>
    <xf numFmtId="208" fontId="0" fillId="0" borderId="6" xfId="20" applyNumberForma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9" fillId="2" borderId="18" xfId="0" applyFont="1" applyFill="1" applyBorder="1" applyAlignment="1">
      <alignment/>
    </xf>
    <xf numFmtId="208" fontId="16" fillId="0" borderId="15" xfId="2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08" fontId="16" fillId="0" borderId="15" xfId="20" applyNumberFormat="1" applyFont="1" applyBorder="1" applyAlignment="1">
      <alignment/>
    </xf>
    <xf numFmtId="208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208" fontId="0" fillId="0" borderId="9" xfId="20" applyNumberFormat="1" applyFont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208" fontId="16" fillId="0" borderId="9" xfId="2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9" fillId="0" borderId="9" xfId="0" applyFont="1" applyBorder="1" applyAlignment="1">
      <alignment horizontal="left" vertical="top" wrapText="1"/>
    </xf>
    <xf numFmtId="0" fontId="0" fillId="0" borderId="37" xfId="0" applyBorder="1" applyAlignment="1">
      <alignment/>
    </xf>
    <xf numFmtId="208" fontId="0" fillId="0" borderId="37" xfId="20" applyNumberFormat="1" applyBorder="1" applyAlignment="1">
      <alignment horizontal="right"/>
    </xf>
    <xf numFmtId="0" fontId="16" fillId="0" borderId="37" xfId="0" applyFont="1" applyFill="1" applyBorder="1" applyAlignment="1">
      <alignment horizontal="center"/>
    </xf>
    <xf numFmtId="208" fontId="0" fillId="0" borderId="37" xfId="20" applyNumberFormat="1" applyBorder="1" applyAlignment="1">
      <alignment/>
    </xf>
    <xf numFmtId="0" fontId="9" fillId="0" borderId="37" xfId="0" applyFont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18" fillId="0" borderId="10" xfId="29" applyFont="1" applyFill="1" applyBorder="1" applyAlignment="1">
      <alignment horizontal="center" vertical="top"/>
      <protection/>
    </xf>
    <xf numFmtId="0" fontId="18" fillId="0" borderId="17" xfId="29" applyFont="1" applyFill="1" applyBorder="1" applyAlignment="1">
      <alignment vertical="top"/>
      <protection/>
    </xf>
    <xf numFmtId="0" fontId="18" fillId="0" borderId="17" xfId="26" applyFont="1" applyFill="1" applyBorder="1" applyAlignment="1">
      <alignment vertical="top" wrapText="1"/>
      <protection/>
    </xf>
    <xf numFmtId="0" fontId="18" fillId="0" borderId="10" xfId="29" applyFont="1" applyFill="1" applyBorder="1" applyAlignment="1">
      <alignment horizontal="center" vertical="top"/>
      <protection/>
    </xf>
    <xf numFmtId="0" fontId="18" fillId="0" borderId="17" xfId="29" applyFont="1" applyFill="1" applyBorder="1" applyAlignment="1">
      <alignment vertical="top"/>
      <protection/>
    </xf>
    <xf numFmtId="0" fontId="18" fillId="0" borderId="17" xfId="29" applyFont="1" applyFill="1" applyBorder="1" applyAlignment="1">
      <alignment vertical="top" wrapText="1"/>
      <protection/>
    </xf>
    <xf numFmtId="0" fontId="18" fillId="0" borderId="15" xfId="26" applyFont="1" applyFill="1" applyBorder="1" applyAlignment="1">
      <alignment horizontal="center"/>
      <protection/>
    </xf>
    <xf numFmtId="0" fontId="18" fillId="0" borderId="8" xfId="26" applyFont="1" applyBorder="1" applyAlignment="1">
      <alignment horizontal="center" vertical="top"/>
      <protection/>
    </xf>
    <xf numFmtId="0" fontId="18" fillId="0" borderId="10" xfId="16" applyFont="1" applyBorder="1" applyAlignment="1">
      <alignment horizontal="center" vertical="top"/>
      <protection/>
    </xf>
    <xf numFmtId="0" fontId="18" fillId="0" borderId="8" xfId="16" applyFont="1" applyBorder="1" applyAlignment="1">
      <alignment horizontal="center" vertical="top"/>
      <protection/>
    </xf>
    <xf numFmtId="0" fontId="18" fillId="0" borderId="10" xfId="16" applyFont="1" applyBorder="1" applyAlignment="1">
      <alignment horizontal="center" vertical="top"/>
      <protection/>
    </xf>
    <xf numFmtId="0" fontId="18" fillId="0" borderId="8" xfId="19" applyFont="1" applyFill="1" applyBorder="1" applyAlignment="1">
      <alignment horizontal="center" vertical="top"/>
      <protection/>
    </xf>
    <xf numFmtId="0" fontId="18" fillId="0" borderId="21" xfId="19" applyFont="1" applyFill="1" applyBorder="1" applyAlignment="1">
      <alignment vertical="top"/>
      <protection/>
    </xf>
    <xf numFmtId="0" fontId="18" fillId="0" borderId="10" xfId="28" applyFont="1" applyBorder="1" applyAlignment="1">
      <alignment horizontal="center" vertical="top"/>
      <protection/>
    </xf>
    <xf numFmtId="0" fontId="18" fillId="0" borderId="10" xfId="18" applyFont="1" applyFill="1" applyBorder="1" applyAlignment="1">
      <alignment horizontal="center" vertical="top"/>
      <protection/>
    </xf>
    <xf numFmtId="0" fontId="18" fillId="0" borderId="17" xfId="18" applyFont="1" applyFill="1" applyBorder="1" applyAlignment="1">
      <alignment vertical="top"/>
      <protection/>
    </xf>
    <xf numFmtId="0" fontId="18" fillId="0" borderId="10" xfId="19" applyFont="1" applyFill="1" applyBorder="1" applyAlignment="1">
      <alignment horizontal="center" vertical="top"/>
      <protection/>
    </xf>
    <xf numFmtId="0" fontId="18" fillId="0" borderId="17" xfId="19" applyFont="1" applyFill="1" applyBorder="1" applyAlignment="1">
      <alignment vertical="top"/>
      <protection/>
    </xf>
    <xf numFmtId="0" fontId="18" fillId="0" borderId="10" xfId="18" applyFont="1" applyFill="1" applyBorder="1" applyAlignment="1">
      <alignment horizontal="center" vertical="top"/>
      <protection/>
    </xf>
    <xf numFmtId="0" fontId="18" fillId="0" borderId="17" xfId="18" applyFont="1" applyFill="1" applyBorder="1" applyAlignment="1">
      <alignment vertical="top"/>
      <protection/>
    </xf>
    <xf numFmtId="0" fontId="18" fillId="0" borderId="17" xfId="18" applyFont="1" applyFill="1" applyBorder="1" applyAlignment="1">
      <alignment vertical="top" wrapText="1"/>
      <protection/>
    </xf>
    <xf numFmtId="0" fontId="18" fillId="0" borderId="10" xfId="26" applyFont="1" applyBorder="1" applyAlignment="1">
      <alignment horizontal="center" vertical="top"/>
      <protection/>
    </xf>
    <xf numFmtId="0" fontId="18" fillId="0" borderId="10" xfId="28" applyFont="1" applyBorder="1" applyAlignment="1">
      <alignment horizontal="center" vertical="top"/>
      <protection/>
    </xf>
    <xf numFmtId="0" fontId="18" fillId="0" borderId="10" xfId="19" applyFont="1" applyFill="1" applyBorder="1" applyAlignment="1">
      <alignment horizontal="center" vertical="top"/>
      <protection/>
    </xf>
    <xf numFmtId="0" fontId="18" fillId="0" borderId="17" xfId="19" applyFont="1" applyFill="1" applyBorder="1" applyAlignment="1">
      <alignment vertical="top"/>
      <protection/>
    </xf>
    <xf numFmtId="0" fontId="18" fillId="0" borderId="17" xfId="19" applyFont="1" applyFill="1" applyBorder="1" applyAlignment="1">
      <alignment vertical="top" wrapText="1"/>
      <protection/>
    </xf>
    <xf numFmtId="0" fontId="18" fillId="0" borderId="10" xfId="15" applyFont="1" applyBorder="1" applyAlignment="1">
      <alignment horizontal="center" vertical="top"/>
      <protection/>
    </xf>
    <xf numFmtId="0" fontId="18" fillId="0" borderId="8" xfId="15" applyFont="1" applyBorder="1" applyAlignment="1">
      <alignment horizontal="center" vertical="top"/>
      <protection/>
    </xf>
    <xf numFmtId="0" fontId="18" fillId="0" borderId="10" xfId="15" applyFont="1" applyBorder="1" applyAlignment="1">
      <alignment horizontal="center" vertical="top"/>
      <protection/>
    </xf>
    <xf numFmtId="0" fontId="18" fillId="0" borderId="10" xfId="26" applyFont="1" applyFill="1" applyBorder="1" applyAlignment="1">
      <alignment horizontal="center" vertical="top"/>
      <protection/>
    </xf>
    <xf numFmtId="0" fontId="18" fillId="0" borderId="10" xfId="32" applyFont="1" applyFill="1" applyBorder="1" applyAlignment="1">
      <alignment horizontal="center" vertical="top"/>
      <protection/>
    </xf>
    <xf numFmtId="0" fontId="18" fillId="0" borderId="8" xfId="32" applyFont="1" applyFill="1" applyBorder="1" applyAlignment="1">
      <alignment horizontal="center" vertical="top"/>
      <protection/>
    </xf>
    <xf numFmtId="0" fontId="18" fillId="0" borderId="10" xfId="26" applyFont="1" applyBorder="1" applyAlignment="1">
      <alignment horizontal="center" vertical="top"/>
      <protection/>
    </xf>
    <xf numFmtId="0" fontId="18" fillId="0" borderId="10" xfId="27" applyFont="1" applyFill="1" applyBorder="1" applyAlignment="1">
      <alignment horizontal="center" vertical="top"/>
      <protection/>
    </xf>
    <xf numFmtId="0" fontId="18" fillId="0" borderId="17" xfId="27" applyFont="1" applyFill="1" applyBorder="1" applyAlignment="1">
      <alignment vertical="top" wrapText="1"/>
      <protection/>
    </xf>
    <xf numFmtId="0" fontId="18" fillId="0" borderId="17" xfId="27" applyFont="1" applyFill="1" applyBorder="1" applyAlignment="1">
      <alignment vertical="top"/>
      <protection/>
    </xf>
    <xf numFmtId="0" fontId="18" fillId="0" borderId="8" xfId="27" applyFont="1" applyFill="1" applyBorder="1" applyAlignment="1">
      <alignment horizontal="center" vertical="top"/>
      <protection/>
    </xf>
    <xf numFmtId="0" fontId="18" fillId="0" borderId="21" xfId="27" applyFont="1" applyFill="1" applyBorder="1" applyAlignment="1">
      <alignment vertical="top" wrapText="1"/>
      <protection/>
    </xf>
    <xf numFmtId="0" fontId="18" fillId="0" borderId="8" xfId="31" applyFont="1" applyBorder="1" applyAlignment="1">
      <alignment horizontal="center" vertical="top"/>
      <protection/>
    </xf>
    <xf numFmtId="0" fontId="18" fillId="0" borderId="10" xfId="31" applyFont="1" applyBorder="1" applyAlignment="1">
      <alignment horizontal="center" vertical="top"/>
      <protection/>
    </xf>
    <xf numFmtId="0" fontId="18" fillId="0" borderId="10" xfId="31" applyFont="1" applyBorder="1" applyAlignment="1">
      <alignment horizontal="center" vertical="top"/>
      <protection/>
    </xf>
    <xf numFmtId="0" fontId="18" fillId="0" borderId="17" xfId="31" applyFont="1" applyBorder="1" applyAlignment="1">
      <alignment vertical="top" wrapText="1"/>
      <protection/>
    </xf>
    <xf numFmtId="0" fontId="18" fillId="0" borderId="10" xfId="27" applyFont="1" applyFill="1" applyBorder="1" applyAlignment="1">
      <alignment horizontal="center" vertical="top"/>
      <protection/>
    </xf>
    <xf numFmtId="0" fontId="18" fillId="0" borderId="17" xfId="27" applyFont="1" applyFill="1" applyBorder="1" applyAlignment="1">
      <alignment vertical="top"/>
      <protection/>
    </xf>
    <xf numFmtId="0" fontId="18" fillId="0" borderId="10" xfId="31" applyFont="1" applyBorder="1" applyAlignment="1">
      <alignment horizontal="center" vertical="top"/>
      <protection/>
    </xf>
    <xf numFmtId="0" fontId="18" fillId="0" borderId="10" xfId="17" applyFont="1" applyFill="1" applyBorder="1" applyAlignment="1">
      <alignment horizontal="center" vertical="top"/>
      <protection/>
    </xf>
    <xf numFmtId="0" fontId="18" fillId="0" borderId="17" xfId="17" applyFont="1" applyFill="1" applyBorder="1" applyAlignment="1">
      <alignment vertical="top"/>
      <protection/>
    </xf>
    <xf numFmtId="0" fontId="18" fillId="0" borderId="8" xfId="17" applyFont="1" applyFill="1" applyBorder="1" applyAlignment="1">
      <alignment horizontal="center" vertical="top"/>
      <protection/>
    </xf>
    <xf numFmtId="0" fontId="18" fillId="0" borderId="21" xfId="17" applyFont="1" applyFill="1" applyBorder="1" applyAlignment="1">
      <alignment vertical="top"/>
      <protection/>
    </xf>
    <xf numFmtId="0" fontId="18" fillId="0" borderId="10" xfId="30" applyFont="1" applyFill="1" applyBorder="1" applyAlignment="1">
      <alignment horizontal="center" vertical="top"/>
      <protection/>
    </xf>
    <xf numFmtId="0" fontId="18" fillId="0" borderId="10" xfId="17" applyFont="1" applyFill="1" applyBorder="1" applyAlignment="1">
      <alignment horizontal="center" vertical="top"/>
      <protection/>
    </xf>
    <xf numFmtId="0" fontId="18" fillId="0" borderId="17" xfId="17" applyFont="1" applyFill="1" applyBorder="1" applyAlignment="1">
      <alignment vertical="top" wrapText="1"/>
      <protection/>
    </xf>
    <xf numFmtId="0" fontId="18" fillId="0" borderId="17" xfId="17" applyFont="1" applyFill="1" applyBorder="1" applyAlignment="1">
      <alignment vertical="top"/>
      <protection/>
    </xf>
    <xf numFmtId="0" fontId="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top"/>
    </xf>
    <xf numFmtId="4" fontId="9" fillId="2" borderId="17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0" fontId="13" fillId="0" borderId="11" xfId="33" applyFont="1" applyBorder="1" applyAlignment="1">
      <alignment horizontal="left" vertical="top" wrapText="1"/>
      <protection/>
    </xf>
    <xf numFmtId="0" fontId="13" fillId="0" borderId="11" xfId="33" applyFont="1" applyBorder="1" applyAlignment="1">
      <alignment horizontal="center" vertical="top"/>
      <protection/>
    </xf>
    <xf numFmtId="0" fontId="13" fillId="2" borderId="15" xfId="0" applyFont="1" applyFill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/>
    </xf>
    <xf numFmtId="0" fontId="13" fillId="0" borderId="11" xfId="33" applyFont="1" applyBorder="1" applyAlignment="1">
      <alignment vertical="top" wrapText="1"/>
      <protection/>
    </xf>
    <xf numFmtId="0" fontId="13" fillId="0" borderId="11" xfId="33" applyFont="1" applyBorder="1" applyAlignment="1">
      <alignment horizontal="center" vertical="top" wrapText="1"/>
      <protection/>
    </xf>
    <xf numFmtId="0" fontId="13" fillId="2" borderId="10" xfId="0" applyFont="1" applyFill="1" applyBorder="1" applyAlignment="1">
      <alignment horizontal="left" vertical="top" wrapText="1"/>
    </xf>
    <xf numFmtId="0" fontId="22" fillId="2" borderId="17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9" fillId="0" borderId="11" xfId="33" applyFont="1" applyBorder="1" applyAlignment="1">
      <alignment vertical="top" wrapText="1"/>
      <protection/>
    </xf>
    <xf numFmtId="0" fontId="9" fillId="0" borderId="11" xfId="33" applyFont="1" applyBorder="1" applyAlignment="1">
      <alignment vertical="top"/>
      <protection/>
    </xf>
    <xf numFmtId="0" fontId="32" fillId="2" borderId="15" xfId="0" applyFont="1" applyFill="1" applyBorder="1" applyAlignment="1">
      <alignment horizontal="center" vertical="top"/>
    </xf>
    <xf numFmtId="0" fontId="9" fillId="0" borderId="11" xfId="33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3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 wrapText="1"/>
    </xf>
    <xf numFmtId="49" fontId="13" fillId="2" borderId="12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13" fillId="2" borderId="26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0" fontId="6" fillId="0" borderId="26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13" fillId="2" borderId="12" xfId="0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9" fontId="13" fillId="2" borderId="4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/>
    </xf>
    <xf numFmtId="2" fontId="0" fillId="0" borderId="19" xfId="0" applyNumberFormat="1" applyBorder="1" applyAlignment="1">
      <alignment horizontal="left"/>
    </xf>
    <xf numFmtId="2" fontId="0" fillId="0" borderId="28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4" fontId="20" fillId="2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02" fontId="2" fillId="2" borderId="11" xfId="0" applyNumberFormat="1" applyFont="1" applyFill="1" applyBorder="1" applyAlignment="1">
      <alignment horizontal="center"/>
    </xf>
    <xf numFmtId="202" fontId="5" fillId="2" borderId="11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" fontId="2" fillId="2" borderId="26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02" fontId="2" fillId="0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38" xfId="0" applyNumberFormat="1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vertical="top" wrapText="1"/>
    </xf>
    <xf numFmtId="43" fontId="2" fillId="2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9" fontId="2" fillId="2" borderId="38" xfId="0" applyNumberFormat="1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right"/>
    </xf>
    <xf numFmtId="20" fontId="0" fillId="0" borderId="31" xfId="0" applyNumberFormat="1" applyBorder="1" applyAlignment="1">
      <alignment horizontal="center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4" fontId="5" fillId="2" borderId="1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202" fontId="2" fillId="2" borderId="1" xfId="0" applyNumberFormat="1" applyFont="1" applyFill="1" applyBorder="1" applyAlignment="1">
      <alignment horizontal="center" vertical="top" wrapText="1"/>
    </xf>
    <xf numFmtId="202" fontId="2" fillId="2" borderId="15" xfId="0" applyNumberFormat="1" applyFont="1" applyFill="1" applyBorder="1" applyAlignment="1">
      <alignment horizontal="center" vertical="top" wrapText="1"/>
    </xf>
    <xf numFmtId="0" fontId="18" fillId="0" borderId="21" xfId="26" applyFont="1" applyFill="1" applyBorder="1" applyAlignment="1">
      <alignment vertical="top"/>
      <protection/>
    </xf>
    <xf numFmtId="0" fontId="18" fillId="0" borderId="17" xfId="26" applyFont="1" applyFill="1" applyBorder="1" applyAlignment="1">
      <alignment vertical="top"/>
      <protection/>
    </xf>
    <xf numFmtId="0" fontId="31" fillId="0" borderId="17" xfId="26" applyFont="1" applyFill="1" applyBorder="1" applyAlignment="1">
      <alignment vertical="top"/>
      <protection/>
    </xf>
    <xf numFmtId="0" fontId="18" fillId="0" borderId="9" xfId="26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/>
    </xf>
    <xf numFmtId="0" fontId="18" fillId="0" borderId="21" xfId="16" applyFont="1" applyBorder="1" applyAlignment="1">
      <alignment vertical="top"/>
      <protection/>
    </xf>
    <xf numFmtId="0" fontId="18" fillId="0" borderId="17" xfId="16" applyFont="1" applyBorder="1" applyAlignment="1">
      <alignment vertical="top"/>
      <protection/>
    </xf>
    <xf numFmtId="0" fontId="18" fillId="0" borderId="21" xfId="26" applyFont="1" applyBorder="1" applyAlignment="1">
      <alignment vertical="top"/>
      <protection/>
    </xf>
    <xf numFmtId="0" fontId="18" fillId="0" borderId="17" xfId="16" applyFont="1" applyBorder="1" applyAlignment="1">
      <alignment vertical="top"/>
      <protection/>
    </xf>
    <xf numFmtId="0" fontId="18" fillId="0" borderId="17" xfId="26" applyFont="1" applyBorder="1" applyAlignment="1">
      <alignment vertical="top"/>
      <protection/>
    </xf>
    <xf numFmtId="0" fontId="18" fillId="0" borderId="11" xfId="26" applyFont="1" applyFill="1" applyBorder="1" applyAlignment="1">
      <alignment horizontal="center" vertical="top"/>
      <protection/>
    </xf>
    <xf numFmtId="0" fontId="18" fillId="0" borderId="17" xfId="28" applyFont="1" applyBorder="1" applyAlignment="1">
      <alignment vertical="top"/>
      <protection/>
    </xf>
    <xf numFmtId="0" fontId="18" fillId="0" borderId="10" xfId="18" applyFont="1" applyBorder="1" applyAlignment="1">
      <alignment horizontal="center" vertical="top"/>
      <protection/>
    </xf>
    <xf numFmtId="0" fontId="18" fillId="0" borderId="17" xfId="18" applyFont="1" applyBorder="1" applyAlignment="1">
      <alignment vertical="top"/>
      <protection/>
    </xf>
    <xf numFmtId="0" fontId="18" fillId="0" borderId="17" xfId="28" applyFont="1" applyBorder="1" applyAlignment="1">
      <alignment vertical="top"/>
      <protection/>
    </xf>
    <xf numFmtId="0" fontId="18" fillId="0" borderId="10" xfId="18" applyFont="1" applyBorder="1" applyAlignment="1">
      <alignment horizontal="center" vertical="top"/>
      <protection/>
    </xf>
    <xf numFmtId="0" fontId="18" fillId="0" borderId="17" xfId="18" applyFont="1" applyBorder="1" applyAlignment="1">
      <alignment vertical="top"/>
      <protection/>
    </xf>
    <xf numFmtId="0" fontId="18" fillId="0" borderId="21" xfId="15" applyFont="1" applyBorder="1" applyAlignment="1">
      <alignment vertical="top"/>
      <protection/>
    </xf>
    <xf numFmtId="0" fontId="18" fillId="0" borderId="17" xfId="15" applyFont="1" applyBorder="1" applyAlignment="1">
      <alignment vertical="top"/>
      <protection/>
    </xf>
    <xf numFmtId="0" fontId="18" fillId="0" borderId="17" xfId="15" applyFont="1" applyBorder="1" applyAlignment="1">
      <alignment vertical="top"/>
      <protection/>
    </xf>
    <xf numFmtId="0" fontId="18" fillId="0" borderId="17" xfId="26" applyFont="1" applyFill="1" applyBorder="1" applyAlignment="1">
      <alignment vertical="top"/>
      <protection/>
    </xf>
    <xf numFmtId="0" fontId="18" fillId="0" borderId="17" xfId="15" applyFont="1" applyBorder="1" applyAlignment="1">
      <alignment vertical="top" wrapText="1"/>
      <protection/>
    </xf>
    <xf numFmtId="0" fontId="18" fillId="0" borderId="21" xfId="32" applyFont="1" applyFill="1" applyBorder="1" applyAlignment="1">
      <alignment vertical="top"/>
      <protection/>
    </xf>
    <xf numFmtId="0" fontId="18" fillId="0" borderId="17" xfId="32" applyFont="1" applyFill="1" applyBorder="1" applyAlignment="1">
      <alignment vertical="top"/>
      <protection/>
    </xf>
    <xf numFmtId="0" fontId="18" fillId="0" borderId="17" xfId="26" applyFont="1" applyBorder="1" applyAlignment="1">
      <alignment vertical="top"/>
      <protection/>
    </xf>
    <xf numFmtId="0" fontId="18" fillId="0" borderId="17" xfId="26" applyFont="1" applyBorder="1" applyAlignment="1">
      <alignment vertical="top" wrapText="1"/>
      <protection/>
    </xf>
    <xf numFmtId="0" fontId="18" fillId="0" borderId="17" xfId="32" applyFont="1" applyFill="1" applyBorder="1" applyAlignment="1">
      <alignment vertical="top" wrapText="1"/>
      <protection/>
    </xf>
    <xf numFmtId="0" fontId="18" fillId="0" borderId="21" xfId="31" applyFont="1" applyBorder="1" applyAlignment="1">
      <alignment vertical="top"/>
      <protection/>
    </xf>
    <xf numFmtId="0" fontId="18" fillId="0" borderId="17" xfId="31" applyFont="1" applyBorder="1" applyAlignment="1">
      <alignment vertical="top"/>
      <protection/>
    </xf>
    <xf numFmtId="0" fontId="18" fillId="0" borderId="17" xfId="31" applyFont="1" applyBorder="1" applyAlignment="1">
      <alignment vertical="top"/>
      <protection/>
    </xf>
    <xf numFmtId="0" fontId="18" fillId="0" borderId="17" xfId="31" applyFont="1" applyBorder="1" applyAlignment="1">
      <alignment vertical="top"/>
      <protection/>
    </xf>
    <xf numFmtId="0" fontId="18" fillId="0" borderId="10" xfId="27" applyFont="1" applyBorder="1" applyAlignment="1">
      <alignment horizontal="center" vertical="top"/>
      <protection/>
    </xf>
    <xf numFmtId="0" fontId="18" fillId="0" borderId="17" xfId="27" applyFont="1" applyBorder="1" applyAlignment="1">
      <alignment vertical="top"/>
      <protection/>
    </xf>
    <xf numFmtId="0" fontId="18" fillId="0" borderId="17" xfId="30" applyFont="1" applyFill="1" applyBorder="1" applyAlignment="1">
      <alignment vertical="top"/>
      <protection/>
    </xf>
    <xf numFmtId="0" fontId="18" fillId="0" borderId="17" xfId="30" applyFont="1" applyFill="1" applyBorder="1" applyAlignment="1">
      <alignment vertical="top" wrapText="1"/>
      <protection/>
    </xf>
    <xf numFmtId="0" fontId="18" fillId="0" borderId="21" xfId="26" applyFont="1" applyFill="1" applyBorder="1" applyAlignment="1">
      <alignment vertical="top" wrapText="1"/>
      <protection/>
    </xf>
    <xf numFmtId="0" fontId="18" fillId="0" borderId="0" xfId="0" applyFont="1" applyAlignment="1">
      <alignment vertical="top"/>
    </xf>
    <xf numFmtId="0" fontId="18" fillId="0" borderId="17" xfId="26" applyFont="1" applyFill="1" applyBorder="1" applyAlignment="1">
      <alignment horizontal="left" vertical="top"/>
      <protection/>
    </xf>
    <xf numFmtId="0" fontId="18" fillId="0" borderId="17" xfId="26" applyFont="1" applyFill="1" applyBorder="1" applyAlignment="1">
      <alignment horizontal="left" vertical="top" wrapText="1"/>
      <protection/>
    </xf>
    <xf numFmtId="0" fontId="18" fillId="0" borderId="17" xfId="27" applyFont="1" applyFill="1" applyBorder="1" applyAlignment="1">
      <alignment horizontal="left" vertical="top"/>
      <protection/>
    </xf>
    <xf numFmtId="0" fontId="18" fillId="0" borderId="17" xfId="17" applyFont="1" applyFill="1" applyBorder="1" applyAlignment="1">
      <alignment horizontal="left" vertical="top"/>
      <protection/>
    </xf>
    <xf numFmtId="0" fontId="12" fillId="2" borderId="0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2" borderId="2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02" fontId="2" fillId="2" borderId="2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8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vertical="top"/>
    </xf>
    <xf numFmtId="49" fontId="9" fillId="0" borderId="17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49" fontId="9" fillId="0" borderId="21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49" fontId="9" fillId="0" borderId="8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2" fillId="2" borderId="19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18" fillId="0" borderId="17" xfId="31" applyFont="1" applyBorder="1" applyAlignment="1">
      <alignment horizontal="left" vertical="top" wrapText="1"/>
      <protection/>
    </xf>
    <xf numFmtId="49" fontId="2" fillId="2" borderId="1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18" fillId="0" borderId="11" xfId="27" applyFont="1" applyFill="1" applyBorder="1" applyAlignment="1">
      <alignment horizontal="center" vertical="top"/>
      <protection/>
    </xf>
    <xf numFmtId="0" fontId="18" fillId="0" borderId="0" xfId="0" applyFont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6" xfId="26" applyFont="1" applyBorder="1" applyAlignment="1">
      <alignment horizontal="center" vertical="top"/>
      <protection/>
    </xf>
    <xf numFmtId="0" fontId="18" fillId="0" borderId="16" xfId="32" applyFont="1" applyFill="1" applyBorder="1" applyAlignment="1">
      <alignment horizontal="center" vertical="top"/>
      <protection/>
    </xf>
    <xf numFmtId="0" fontId="18" fillId="0" borderId="16" xfId="26" applyFont="1" applyFill="1" applyBorder="1" applyAlignment="1">
      <alignment horizontal="center" vertical="top"/>
      <protection/>
    </xf>
    <xf numFmtId="0" fontId="18" fillId="0" borderId="16" xfId="26" applyFont="1" applyBorder="1" applyAlignment="1">
      <alignment horizontal="center" vertical="top"/>
      <protection/>
    </xf>
    <xf numFmtId="202" fontId="3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4" fillId="0" borderId="1" xfId="0" applyNumberFormat="1" applyFont="1" applyBorder="1" applyAlignment="1">
      <alignment horizontal="center"/>
    </xf>
    <xf numFmtId="202" fontId="34" fillId="0" borderId="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02" fontId="2" fillId="2" borderId="15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3" fontId="20" fillId="2" borderId="11" xfId="0" applyNumberFormat="1" applyFont="1" applyFill="1" applyBorder="1" applyAlignment="1">
      <alignment horizontal="center" vertical="top" wrapText="1"/>
    </xf>
    <xf numFmtId="2" fontId="0" fillId="0" borderId="25" xfId="0" applyNumberFormat="1" applyBorder="1" applyAlignment="1">
      <alignment horizontal="left"/>
    </xf>
    <xf numFmtId="0" fontId="21" fillId="2" borderId="0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207" fontId="2" fillId="2" borderId="23" xfId="0" applyNumberFormat="1" applyFont="1" applyFill="1" applyBorder="1" applyAlignment="1">
      <alignment horizontal="center"/>
    </xf>
    <xf numFmtId="207" fontId="0" fillId="2" borderId="28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4" fontId="5" fillId="2" borderId="10" xfId="0" applyNumberFormat="1" applyFont="1" applyFill="1" applyBorder="1" applyAlignment="1">
      <alignment horizontal="center" vertical="top" wrapText="1"/>
    </xf>
    <xf numFmtId="4" fontId="5" fillId="2" borderId="17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202" fontId="2" fillId="2" borderId="26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21" fillId="2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2" borderId="18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02" fontId="2" fillId="2" borderId="1" xfId="0" applyNumberFormat="1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2" fillId="2" borderId="2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11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textRotation="90" wrapText="1"/>
    </xf>
    <xf numFmtId="0" fontId="23" fillId="2" borderId="13" xfId="0" applyFont="1" applyFill="1" applyBorder="1" applyAlignment="1">
      <alignment horizontal="center" vertical="center" textRotation="90" wrapText="1"/>
    </xf>
    <xf numFmtId="0" fontId="23" fillId="2" borderId="9" xfId="0" applyFont="1" applyFill="1" applyBorder="1" applyAlignment="1">
      <alignment horizontal="center" vertical="center" textRotation="90" wrapText="1"/>
    </xf>
    <xf numFmtId="0" fontId="23" fillId="2" borderId="1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6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2" borderId="16" xfId="0" applyFill="1" applyBorder="1" applyAlignment="1">
      <alignment horizontal="right" vertical="top" wrapText="1"/>
    </xf>
    <xf numFmtId="0" fontId="0" fillId="2" borderId="17" xfId="0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0" fontId="5" fillId="2" borderId="1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5" fillId="2" borderId="10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12" fillId="0" borderId="16" xfId="27" applyFont="1" applyFill="1" applyBorder="1" applyAlignment="1">
      <alignment horizontal="center" vertical="top"/>
      <protection/>
    </xf>
    <xf numFmtId="0" fontId="12" fillId="0" borderId="17" xfId="27" applyFont="1" applyFill="1" applyBorder="1" applyAlignment="1">
      <alignment horizontal="center" vertical="top"/>
      <protection/>
    </xf>
    <xf numFmtId="0" fontId="30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left"/>
    </xf>
    <xf numFmtId="0" fontId="12" fillId="0" borderId="16" xfId="26" applyFont="1" applyFill="1" applyBorder="1" applyAlignment="1">
      <alignment horizontal="center" vertical="top"/>
      <protection/>
    </xf>
    <xf numFmtId="0" fontId="12" fillId="0" borderId="17" xfId="26" applyFont="1" applyFill="1" applyBorder="1" applyAlignment="1">
      <alignment horizontal="center" vertical="top"/>
      <protection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5" fillId="2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2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/>
    </xf>
    <xf numFmtId="0" fontId="1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25" fillId="2" borderId="2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25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21" xfId="0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top" wrapText="1"/>
    </xf>
    <xf numFmtId="3" fontId="20" fillId="2" borderId="10" xfId="0" applyNumberFormat="1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19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right" vertical="top" wrapText="1"/>
    </xf>
    <xf numFmtId="0" fontId="26" fillId="2" borderId="17" xfId="0" applyFont="1" applyFill="1" applyBorder="1" applyAlignment="1">
      <alignment horizontal="righ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1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2" fillId="2" borderId="1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49" fontId="2" fillId="2" borderId="18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202" fontId="22" fillId="0" borderId="30" xfId="0" applyNumberFormat="1" applyFont="1" applyBorder="1" applyAlignment="1">
      <alignment horizontal="center" vertical="center"/>
    </xf>
    <xf numFmtId="202" fontId="22" fillId="0" borderId="34" xfId="0" applyNumberFormat="1" applyFont="1" applyBorder="1" applyAlignment="1">
      <alignment horizontal="center" vertical="center"/>
    </xf>
    <xf numFmtId="202" fontId="22" fillId="0" borderId="29" xfId="0" applyNumberFormat="1" applyFont="1" applyBorder="1" applyAlignment="1">
      <alignment horizontal="center" vertical="center"/>
    </xf>
    <xf numFmtId="202" fontId="22" fillId="0" borderId="20" xfId="0" applyNumberFormat="1" applyFont="1" applyBorder="1" applyAlignment="1">
      <alignment horizontal="center" vertical="center"/>
    </xf>
    <xf numFmtId="202" fontId="22" fillId="0" borderId="0" xfId="0" applyNumberFormat="1" applyFont="1" applyBorder="1" applyAlignment="1">
      <alignment horizontal="center" vertical="center"/>
    </xf>
    <xf numFmtId="202" fontId="22" fillId="0" borderId="25" xfId="0" applyNumberFormat="1" applyFont="1" applyBorder="1" applyAlignment="1">
      <alignment horizontal="center" vertical="center"/>
    </xf>
    <xf numFmtId="202" fontId="22" fillId="0" borderId="24" xfId="0" applyNumberFormat="1" applyFont="1" applyBorder="1" applyAlignment="1">
      <alignment horizontal="center" vertical="center"/>
    </xf>
    <xf numFmtId="202" fontId="22" fillId="0" borderId="22" xfId="0" applyNumberFormat="1" applyFont="1" applyBorder="1" applyAlignment="1">
      <alignment horizontal="center" vertical="center"/>
    </xf>
    <xf numFmtId="202" fontId="22" fillId="0" borderId="27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right" vertical="top" wrapText="1"/>
    </xf>
    <xf numFmtId="0" fontId="0" fillId="2" borderId="16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</cellXfs>
  <cellStyles count="21">
    <cellStyle name="Normal" xfId="0"/>
    <cellStyle name="Normal_ie-timetable" xfId="15"/>
    <cellStyle name="Normal_schedule1_47_new2" xfId="16"/>
    <cellStyle name="Normal_Schedule1-2547-new_coe-schedule1_2547" xfId="17"/>
    <cellStyle name="Normal_Schedule1-2547-new_schedule1_2547_new1(ce_30dec)" xfId="18"/>
    <cellStyle name="Normal_Schedule2-2547-new" xfId="19"/>
    <cellStyle name="Comma" xfId="20"/>
    <cellStyle name="Comma [0]" xfId="21"/>
    <cellStyle name="Currency" xfId="22"/>
    <cellStyle name="Currency [0]" xfId="23"/>
    <cellStyle name="Hyperlink" xfId="24"/>
    <cellStyle name="Followed Hyperlink" xfId="25"/>
    <cellStyle name="ปกติ_Book2" xfId="26"/>
    <cellStyle name="ปกติ_mne-table147" xfId="27"/>
    <cellStyle name="ปกติ_schedule1_2547_new1(ce_30dec)" xfId="28"/>
    <cellStyle name="ปกติ_schedule1_2547_new1(ee)" xfId="29"/>
    <cellStyle name="ปกติ_Schedule2-2547(CoE)" xfId="30"/>
    <cellStyle name="ปกติ_schedule2-2547-mne" xfId="31"/>
    <cellStyle name="ปกติ_schedule-data" xfId="32"/>
    <cellStyle name="ปกติ_มาตรฐาน 4 (29พค49)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&#3586;&#3657;&#3629;&#3617;&#3641;&#3621;&#3617;&#3634;&#3605;&#3619;&#3600;&#3634;&#3609;&#3631;\44_44\A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&#3586;&#3657;&#3629;&#3617;&#3641;&#3621;&#3617;&#3634;&#3605;&#3619;&#3600;&#3634;&#3609;&#3631;\45_45\B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&#3586;&#3657;&#3629;&#3617;&#3641;&#3621;&#3617;&#3634;&#3605;&#3619;&#3600;&#3634;&#3609;&#3631;\46_46\c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คชจ.คอม+ห้องสมุด+ศูนย์สนเทศ"/>
    </sheetNames>
    <sheetDataSet>
      <sheetData sheetId="1">
        <row r="9">
          <cell r="L9">
            <v>20</v>
          </cell>
        </row>
        <row r="10">
          <cell r="L10">
            <v>21</v>
          </cell>
        </row>
        <row r="11">
          <cell r="L11">
            <v>20</v>
          </cell>
        </row>
        <row r="12">
          <cell r="L12">
            <v>17</v>
          </cell>
        </row>
        <row r="13">
          <cell r="L13">
            <v>11</v>
          </cell>
        </row>
        <row r="14">
          <cell r="L14">
            <v>11</v>
          </cell>
        </row>
        <row r="15">
          <cell r="L15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คชจ.ห้องสมุด+คอม+สารสนเทศ"/>
    </sheetNames>
    <sheetDataSet>
      <sheetData sheetId="1">
        <row r="9">
          <cell r="L9">
            <v>22</v>
          </cell>
        </row>
        <row r="10">
          <cell r="L10">
            <v>22</v>
          </cell>
        </row>
        <row r="11">
          <cell r="L11">
            <v>21.5</v>
          </cell>
        </row>
        <row r="12">
          <cell r="L12">
            <v>20</v>
          </cell>
        </row>
        <row r="13">
          <cell r="L13">
            <v>15</v>
          </cell>
        </row>
        <row r="14">
          <cell r="L14">
            <v>10.5</v>
          </cell>
        </row>
        <row r="15">
          <cell r="L15">
            <v>20.5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คชจ.ห้องสมุด+คอม+สารสนเทศ"/>
    </sheetNames>
    <sheetDataSet>
      <sheetData sheetId="1">
        <row r="9">
          <cell r="L9">
            <v>24</v>
          </cell>
        </row>
        <row r="10">
          <cell r="L10">
            <v>23</v>
          </cell>
        </row>
        <row r="11">
          <cell r="L11">
            <v>23</v>
          </cell>
        </row>
        <row r="12">
          <cell r="L12">
            <v>21</v>
          </cell>
        </row>
        <row r="13">
          <cell r="L13">
            <v>14</v>
          </cell>
        </row>
        <row r="14">
          <cell r="L14">
            <v>11</v>
          </cell>
        </row>
        <row r="15">
          <cell r="L15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4"/>
  <sheetViews>
    <sheetView view="pageBreakPreview" zoomScale="80" zoomScaleSheetLayoutView="80" workbookViewId="0" topLeftCell="A16">
      <selection activeCell="E23" sqref="E23"/>
    </sheetView>
  </sheetViews>
  <sheetFormatPr defaultColWidth="9.140625" defaultRowHeight="21.75"/>
  <cols>
    <col min="1" max="1" width="59.140625" style="0" customWidth="1"/>
    <col min="2" max="7" width="12.8515625" style="0" customWidth="1"/>
    <col min="8" max="8" width="6.8515625" style="0" customWidth="1"/>
    <col min="9" max="9" width="6.57421875" style="0" customWidth="1"/>
    <col min="10" max="10" width="7.140625" style="0" customWidth="1"/>
    <col min="11" max="11" width="9.8515625" style="0" bestFit="1" customWidth="1"/>
  </cols>
  <sheetData>
    <row r="1" spans="1:11" ht="26.25">
      <c r="A1" s="787" t="s">
        <v>348</v>
      </c>
      <c r="B1" s="787"/>
      <c r="C1" s="787"/>
      <c r="D1" s="787"/>
      <c r="E1" s="787"/>
      <c r="F1" s="787"/>
      <c r="G1" s="787"/>
      <c r="H1" s="323"/>
      <c r="I1" s="323"/>
      <c r="J1" s="323"/>
      <c r="K1" s="323"/>
    </row>
    <row r="2" spans="1:11" ht="26.25">
      <c r="A2" s="164"/>
      <c r="B2" s="164"/>
      <c r="C2" s="164"/>
      <c r="D2" s="164"/>
      <c r="E2" s="793" t="s">
        <v>1209</v>
      </c>
      <c r="F2" s="793"/>
      <c r="G2" s="793"/>
      <c r="H2" s="323"/>
      <c r="I2" s="323"/>
      <c r="J2" s="323"/>
      <c r="K2" s="323"/>
    </row>
    <row r="3" spans="1:16" ht="26.25">
      <c r="A3" s="780" t="s">
        <v>223</v>
      </c>
      <c r="B3" s="781"/>
      <c r="C3" s="781"/>
      <c r="D3" s="781"/>
      <c r="E3" s="781"/>
      <c r="F3" s="781"/>
      <c r="G3" s="782"/>
      <c r="H3" s="667"/>
      <c r="I3" s="668"/>
      <c r="J3" s="668"/>
      <c r="K3" s="668"/>
      <c r="L3" s="668"/>
      <c r="M3" s="668"/>
      <c r="N3" s="668"/>
      <c r="O3" s="668"/>
      <c r="P3" s="668"/>
    </row>
    <row r="4" spans="1:16" ht="26.25">
      <c r="A4" s="780" t="s">
        <v>224</v>
      </c>
      <c r="B4" s="781"/>
      <c r="C4" s="781"/>
      <c r="D4" s="781"/>
      <c r="E4" s="781"/>
      <c r="F4" s="781"/>
      <c r="G4" s="782"/>
      <c r="H4" s="669"/>
      <c r="I4" s="670"/>
      <c r="J4" s="670"/>
      <c r="K4" s="670"/>
      <c r="L4" s="670"/>
      <c r="M4" s="670"/>
      <c r="N4" s="670"/>
      <c r="O4" s="670"/>
      <c r="P4" s="668"/>
    </row>
    <row r="5" spans="1:16" ht="26.25">
      <c r="A5" s="80" t="s">
        <v>238</v>
      </c>
      <c r="B5" s="81"/>
      <c r="C5" s="81"/>
      <c r="D5" s="81"/>
      <c r="E5" s="785" t="s">
        <v>517</v>
      </c>
      <c r="F5" s="785"/>
      <c r="G5" s="786"/>
      <c r="H5" s="671"/>
      <c r="I5" s="672"/>
      <c r="J5" s="672"/>
      <c r="K5" s="797"/>
      <c r="L5" s="797"/>
      <c r="M5" s="797"/>
      <c r="N5" s="797"/>
      <c r="O5" s="797"/>
      <c r="P5" s="797"/>
    </row>
    <row r="6" spans="1:7" ht="21.75">
      <c r="A6" s="778" t="s">
        <v>430</v>
      </c>
      <c r="B6" s="791" t="s">
        <v>242</v>
      </c>
      <c r="C6" s="792"/>
      <c r="D6" s="791" t="s">
        <v>243</v>
      </c>
      <c r="E6" s="792"/>
      <c r="F6" s="791" t="s">
        <v>244</v>
      </c>
      <c r="G6" s="779"/>
    </row>
    <row r="7" spans="1:7" ht="45" customHeight="1">
      <c r="A7" s="778"/>
      <c r="B7" s="191" t="s">
        <v>515</v>
      </c>
      <c r="C7" s="190" t="s">
        <v>516</v>
      </c>
      <c r="D7" s="191" t="s">
        <v>515</v>
      </c>
      <c r="E7" s="190" t="s">
        <v>516</v>
      </c>
      <c r="F7" s="191" t="s">
        <v>515</v>
      </c>
      <c r="G7" s="190" t="s">
        <v>516</v>
      </c>
    </row>
    <row r="8" spans="1:7" ht="27.75" customHeight="1">
      <c r="A8" s="551" t="s">
        <v>535</v>
      </c>
      <c r="B8" s="551"/>
      <c r="C8" s="552"/>
      <c r="D8" s="552"/>
      <c r="E8" s="552"/>
      <c r="F8" s="552"/>
      <c r="G8" s="553"/>
    </row>
    <row r="9" spans="1:7" ht="21.75">
      <c r="A9" s="388" t="s">
        <v>477</v>
      </c>
      <c r="B9" s="554">
        <v>1</v>
      </c>
      <c r="C9" s="554"/>
      <c r="D9" s="554"/>
      <c r="E9" s="554"/>
      <c r="F9" s="554"/>
      <c r="G9" s="554"/>
    </row>
    <row r="10" spans="1:7" ht="21.75">
      <c r="A10" s="49" t="s">
        <v>484</v>
      </c>
      <c r="B10" s="48"/>
      <c r="C10" s="48"/>
      <c r="D10" s="48">
        <v>1</v>
      </c>
      <c r="E10" s="48"/>
      <c r="F10" s="48"/>
      <c r="G10" s="48"/>
    </row>
    <row r="11" spans="1:7" ht="21.75">
      <c r="A11" s="555" t="s">
        <v>536</v>
      </c>
      <c r="B11" s="45"/>
      <c r="C11" s="45"/>
      <c r="D11" s="45"/>
      <c r="E11" s="45"/>
      <c r="F11" s="45"/>
      <c r="G11" s="45"/>
    </row>
    <row r="12" spans="1:7" ht="21.75">
      <c r="A12" s="388" t="s">
        <v>476</v>
      </c>
      <c r="B12" s="554">
        <v>1</v>
      </c>
      <c r="C12" s="554"/>
      <c r="D12" s="554"/>
      <c r="E12" s="554"/>
      <c r="F12" s="554"/>
      <c r="G12" s="554"/>
    </row>
    <row r="13" spans="1:7" ht="21.75">
      <c r="A13" s="49" t="s">
        <v>478</v>
      </c>
      <c r="B13" s="48">
        <v>1</v>
      </c>
      <c r="C13" s="48"/>
      <c r="D13" s="48"/>
      <c r="E13" s="48"/>
      <c r="F13" s="48"/>
      <c r="G13" s="48"/>
    </row>
    <row r="14" spans="1:7" ht="21.75">
      <c r="A14" s="49" t="s">
        <v>485</v>
      </c>
      <c r="B14" s="48"/>
      <c r="C14" s="48"/>
      <c r="D14" s="48">
        <v>1</v>
      </c>
      <c r="E14" s="48"/>
      <c r="F14" s="48"/>
      <c r="G14" s="48"/>
    </row>
    <row r="15" spans="1:7" ht="21.75">
      <c r="A15" s="49" t="s">
        <v>495</v>
      </c>
      <c r="B15" s="48"/>
      <c r="C15" s="48"/>
      <c r="D15" s="48"/>
      <c r="E15" s="48"/>
      <c r="F15" s="48">
        <v>1</v>
      </c>
      <c r="G15" s="48"/>
    </row>
    <row r="16" spans="1:7" ht="21.75">
      <c r="A16" s="555" t="s">
        <v>577</v>
      </c>
      <c r="B16" s="45"/>
      <c r="C16" s="45"/>
      <c r="D16" s="45"/>
      <c r="E16" s="45"/>
      <c r="F16" s="45"/>
      <c r="G16" s="45"/>
    </row>
    <row r="17" spans="1:7" ht="21.75">
      <c r="A17" s="388" t="s">
        <v>479</v>
      </c>
      <c r="B17" s="554">
        <v>1</v>
      </c>
      <c r="C17" s="554"/>
      <c r="D17" s="554"/>
      <c r="E17" s="554"/>
      <c r="F17" s="554"/>
      <c r="G17" s="554"/>
    </row>
    <row r="18" spans="1:7" ht="21.75">
      <c r="A18" s="49" t="s">
        <v>482</v>
      </c>
      <c r="B18" s="48">
        <v>1</v>
      </c>
      <c r="C18" s="48"/>
      <c r="D18" s="48"/>
      <c r="E18" s="48"/>
      <c r="F18" s="48"/>
      <c r="G18" s="48"/>
    </row>
    <row r="19" spans="1:7" ht="21.75">
      <c r="A19" s="49" t="s">
        <v>486</v>
      </c>
      <c r="B19" s="49"/>
      <c r="C19" s="48"/>
      <c r="D19" s="48">
        <v>1</v>
      </c>
      <c r="E19" s="48"/>
      <c r="F19" s="48"/>
      <c r="G19" s="48"/>
    </row>
    <row r="20" spans="1:7" ht="26.25">
      <c r="A20" s="787" t="s">
        <v>348</v>
      </c>
      <c r="B20" s="787"/>
      <c r="C20" s="787"/>
      <c r="D20" s="787"/>
      <c r="E20" s="787"/>
      <c r="F20" s="787"/>
      <c r="G20" s="787"/>
    </row>
    <row r="21" spans="1:7" ht="23.25">
      <c r="A21" s="164"/>
      <c r="B21" s="164"/>
      <c r="C21" s="164"/>
      <c r="D21" s="164"/>
      <c r="E21" s="793" t="s">
        <v>1208</v>
      </c>
      <c r="F21" s="793"/>
      <c r="G21" s="793"/>
    </row>
    <row r="22" spans="1:7" ht="21.75">
      <c r="A22" s="778" t="s">
        <v>430</v>
      </c>
      <c r="B22" s="791" t="s">
        <v>242</v>
      </c>
      <c r="C22" s="792"/>
      <c r="D22" s="791" t="s">
        <v>243</v>
      </c>
      <c r="E22" s="792"/>
      <c r="F22" s="791" t="s">
        <v>244</v>
      </c>
      <c r="G22" s="779"/>
    </row>
    <row r="23" spans="1:7" ht="45" customHeight="1">
      <c r="A23" s="778"/>
      <c r="B23" s="191" t="s">
        <v>515</v>
      </c>
      <c r="C23" s="190" t="s">
        <v>516</v>
      </c>
      <c r="D23" s="191" t="s">
        <v>515</v>
      </c>
      <c r="E23" s="190" t="s">
        <v>516</v>
      </c>
      <c r="F23" s="191" t="s">
        <v>515</v>
      </c>
      <c r="G23" s="190" t="s">
        <v>516</v>
      </c>
    </row>
    <row r="24" spans="1:7" ht="21.75">
      <c r="A24" s="556" t="s">
        <v>538</v>
      </c>
      <c r="B24" s="556"/>
      <c r="C24" s="45"/>
      <c r="D24" s="45"/>
      <c r="E24" s="45"/>
      <c r="F24" s="45"/>
      <c r="G24" s="45"/>
    </row>
    <row r="25" spans="1:7" ht="21.75">
      <c r="A25" s="388" t="s">
        <v>473</v>
      </c>
      <c r="B25" s="554">
        <v>1</v>
      </c>
      <c r="C25" s="554"/>
      <c r="D25" s="554"/>
      <c r="E25" s="554"/>
      <c r="F25" s="554"/>
      <c r="G25" s="554"/>
    </row>
    <row r="26" spans="1:7" ht="21.75">
      <c r="A26" s="49" t="s">
        <v>483</v>
      </c>
      <c r="B26" s="48">
        <v>1</v>
      </c>
      <c r="C26" s="48"/>
      <c r="D26" s="48"/>
      <c r="E26" s="48"/>
      <c r="F26" s="48"/>
      <c r="G26" s="48"/>
    </row>
    <row r="27" spans="1:7" ht="21.75">
      <c r="A27" s="49" t="s">
        <v>487</v>
      </c>
      <c r="B27" s="48"/>
      <c r="C27" s="48"/>
      <c r="D27" s="48">
        <v>1</v>
      </c>
      <c r="E27" s="48"/>
      <c r="F27" s="48"/>
      <c r="G27" s="48"/>
    </row>
    <row r="28" spans="1:7" ht="21.75">
      <c r="A28" s="49" t="s">
        <v>488</v>
      </c>
      <c r="B28" s="48"/>
      <c r="C28" s="48"/>
      <c r="D28" s="48">
        <v>1</v>
      </c>
      <c r="E28" s="48"/>
      <c r="F28" s="48"/>
      <c r="G28" s="48"/>
    </row>
    <row r="29" spans="1:7" ht="21.75">
      <c r="A29" s="49" t="s">
        <v>849</v>
      </c>
      <c r="B29" s="48"/>
      <c r="C29" s="48"/>
      <c r="D29" s="48">
        <v>1</v>
      </c>
      <c r="E29" s="48"/>
      <c r="F29" s="48"/>
      <c r="G29" s="48"/>
    </row>
    <row r="30" spans="1:7" ht="21.75">
      <c r="A30" s="556" t="s">
        <v>537</v>
      </c>
      <c r="B30" s="45"/>
      <c r="C30" s="45"/>
      <c r="D30" s="45"/>
      <c r="E30" s="45"/>
      <c r="F30" s="45"/>
      <c r="G30" s="45"/>
    </row>
    <row r="31" spans="1:7" ht="21.75">
      <c r="A31" s="388" t="s">
        <v>475</v>
      </c>
      <c r="B31" s="554">
        <v>1</v>
      </c>
      <c r="C31" s="554"/>
      <c r="D31" s="554"/>
      <c r="E31" s="554"/>
      <c r="F31" s="554"/>
      <c r="G31" s="554"/>
    </row>
    <row r="32" spans="1:7" ht="21.75">
      <c r="A32" s="49" t="s">
        <v>490</v>
      </c>
      <c r="B32" s="49"/>
      <c r="C32" s="48"/>
      <c r="D32" s="48">
        <v>1</v>
      </c>
      <c r="E32" s="48"/>
      <c r="F32" s="48"/>
      <c r="G32" s="48"/>
    </row>
    <row r="33" spans="1:7" ht="21.75">
      <c r="A33" s="49" t="s">
        <v>493</v>
      </c>
      <c r="B33" s="49"/>
      <c r="C33" s="48"/>
      <c r="D33" s="48"/>
      <c r="E33" s="48"/>
      <c r="F33" s="48">
        <v>1</v>
      </c>
      <c r="G33" s="48"/>
    </row>
    <row r="34" spans="1:7" ht="21.75">
      <c r="A34" s="555" t="s">
        <v>539</v>
      </c>
      <c r="B34" s="555"/>
      <c r="C34" s="45"/>
      <c r="D34" s="45"/>
      <c r="E34" s="45"/>
      <c r="F34" s="45"/>
      <c r="G34" s="45"/>
    </row>
    <row r="35" spans="1:7" ht="21.75">
      <c r="A35" s="388" t="s">
        <v>480</v>
      </c>
      <c r="B35" s="554">
        <v>1</v>
      </c>
      <c r="C35" s="554"/>
      <c r="D35" s="554"/>
      <c r="E35" s="554"/>
      <c r="F35" s="554"/>
      <c r="G35" s="554"/>
    </row>
    <row r="36" spans="1:7" ht="21.75">
      <c r="A36" s="49" t="s">
        <v>481</v>
      </c>
      <c r="B36" s="48">
        <v>1</v>
      </c>
      <c r="C36" s="48"/>
      <c r="D36" s="48"/>
      <c r="E36" s="48"/>
      <c r="F36" s="48"/>
      <c r="G36" s="48"/>
    </row>
    <row r="37" spans="1:7" ht="21.75">
      <c r="A37" s="49" t="s">
        <v>491</v>
      </c>
      <c r="B37" s="48"/>
      <c r="C37" s="48"/>
      <c r="D37" s="48">
        <v>1</v>
      </c>
      <c r="E37" s="48"/>
      <c r="F37" s="48"/>
      <c r="G37" s="48"/>
    </row>
    <row r="38" spans="1:7" ht="21.75">
      <c r="A38" s="49" t="s">
        <v>492</v>
      </c>
      <c r="B38" s="48"/>
      <c r="C38" s="48"/>
      <c r="D38" s="48">
        <v>1</v>
      </c>
      <c r="E38" s="48"/>
      <c r="F38" s="48"/>
      <c r="G38" s="48"/>
    </row>
    <row r="39" spans="1:7" ht="26.25">
      <c r="A39" s="787" t="s">
        <v>348</v>
      </c>
      <c r="B39" s="787"/>
      <c r="C39" s="787"/>
      <c r="D39" s="787"/>
      <c r="E39" s="787"/>
      <c r="F39" s="787"/>
      <c r="G39" s="787"/>
    </row>
    <row r="40" spans="1:7" ht="23.25">
      <c r="A40" s="164"/>
      <c r="B40" s="164"/>
      <c r="C40" s="164"/>
      <c r="D40" s="164"/>
      <c r="E40" s="793" t="s">
        <v>1207</v>
      </c>
      <c r="F40" s="793"/>
      <c r="G40" s="793"/>
    </row>
    <row r="41" spans="1:7" ht="21.75">
      <c r="A41" s="778" t="s">
        <v>430</v>
      </c>
      <c r="B41" s="791" t="s">
        <v>242</v>
      </c>
      <c r="C41" s="792"/>
      <c r="D41" s="791" t="s">
        <v>243</v>
      </c>
      <c r="E41" s="792"/>
      <c r="F41" s="791" t="s">
        <v>244</v>
      </c>
      <c r="G41" s="779"/>
    </row>
    <row r="42" spans="1:7" ht="45" customHeight="1">
      <c r="A42" s="778"/>
      <c r="B42" s="191" t="s">
        <v>515</v>
      </c>
      <c r="C42" s="190" t="s">
        <v>516</v>
      </c>
      <c r="D42" s="191" t="s">
        <v>515</v>
      </c>
      <c r="E42" s="190" t="s">
        <v>516</v>
      </c>
      <c r="F42" s="191" t="s">
        <v>515</v>
      </c>
      <c r="G42" s="190" t="s">
        <v>516</v>
      </c>
    </row>
    <row r="43" spans="1:7" ht="21.75">
      <c r="A43" s="555" t="s">
        <v>540</v>
      </c>
      <c r="B43" s="555"/>
      <c r="C43" s="45"/>
      <c r="D43" s="45"/>
      <c r="E43" s="45"/>
      <c r="F43" s="45"/>
      <c r="G43" s="45"/>
    </row>
    <row r="44" spans="1:7" ht="26.25" customHeight="1">
      <c r="A44" s="388" t="s">
        <v>474</v>
      </c>
      <c r="B44" s="554">
        <v>1</v>
      </c>
      <c r="C44" s="554"/>
      <c r="D44" s="554"/>
      <c r="E44" s="554"/>
      <c r="F44" s="554"/>
      <c r="G44" s="554"/>
    </row>
    <row r="45" spans="1:7" ht="21.75">
      <c r="A45" s="49" t="s">
        <v>489</v>
      </c>
      <c r="B45" s="49"/>
      <c r="C45" s="48"/>
      <c r="D45" s="48">
        <v>1</v>
      </c>
      <c r="E45" s="48"/>
      <c r="F45" s="48"/>
      <c r="G45" s="48"/>
    </row>
    <row r="46" spans="1:7" ht="21.75">
      <c r="A46" s="49" t="s">
        <v>494</v>
      </c>
      <c r="B46" s="49"/>
      <c r="C46" s="48"/>
      <c r="D46" s="48"/>
      <c r="E46" s="48"/>
      <c r="F46" s="48">
        <v>1</v>
      </c>
      <c r="G46" s="48"/>
    </row>
    <row r="47" spans="1:7" s="15" customFormat="1" ht="21.75">
      <c r="A47" s="556" t="s">
        <v>464</v>
      </c>
      <c r="B47" s="556"/>
      <c r="C47" s="45"/>
      <c r="D47" s="45"/>
      <c r="E47" s="45"/>
      <c r="F47" s="45"/>
      <c r="G47" s="45"/>
    </row>
    <row r="48" spans="1:7" ht="21.75">
      <c r="A48" s="388" t="s">
        <v>465</v>
      </c>
      <c r="B48" s="388"/>
      <c r="C48" s="554"/>
      <c r="D48" s="554">
        <v>1</v>
      </c>
      <c r="E48" s="554"/>
      <c r="F48" s="554"/>
      <c r="G48" s="554"/>
    </row>
    <row r="49" spans="1:7" ht="21.75">
      <c r="A49" s="49" t="s">
        <v>125</v>
      </c>
      <c r="B49" s="48">
        <f aca="true" t="shared" si="0" ref="B49:G49">SUM(B8:B48)</f>
        <v>11</v>
      </c>
      <c r="C49" s="48">
        <f t="shared" si="0"/>
        <v>0</v>
      </c>
      <c r="D49" s="48">
        <f t="shared" si="0"/>
        <v>11</v>
      </c>
      <c r="E49" s="48">
        <f t="shared" si="0"/>
        <v>0</v>
      </c>
      <c r="F49" s="48">
        <f t="shared" si="0"/>
        <v>3</v>
      </c>
      <c r="G49" s="48">
        <f t="shared" si="0"/>
        <v>0</v>
      </c>
    </row>
    <row r="50" spans="1:7" ht="21.75">
      <c r="A50" s="590" t="s">
        <v>1327</v>
      </c>
      <c r="B50" s="788">
        <f>(SUM(B49,D49,F49)/25)*100</f>
        <v>100</v>
      </c>
      <c r="C50" s="789"/>
      <c r="D50" s="789"/>
      <c r="E50" s="789"/>
      <c r="F50" s="789"/>
      <c r="G50" s="790"/>
    </row>
    <row r="51" spans="1:7" ht="23.25">
      <c r="A51" s="91" t="s">
        <v>346</v>
      </c>
      <c r="B51" s="96"/>
      <c r="C51" s="96"/>
      <c r="D51" s="96"/>
      <c r="E51" s="96"/>
      <c r="F51" s="794" t="s">
        <v>518</v>
      </c>
      <c r="G51" s="795"/>
    </row>
    <row r="52" spans="1:7" ht="23.25">
      <c r="A52" s="91" t="s">
        <v>458</v>
      </c>
      <c r="B52" s="96"/>
      <c r="C52" s="96"/>
      <c r="D52" s="96"/>
      <c r="E52" s="96"/>
      <c r="F52" s="96"/>
      <c r="G52" s="192"/>
    </row>
    <row r="53" spans="1:7" ht="23.25">
      <c r="A53" s="14" t="s">
        <v>138</v>
      </c>
      <c r="B53" s="14"/>
      <c r="C53" s="784" t="s">
        <v>225</v>
      </c>
      <c r="D53" s="784"/>
      <c r="E53" s="784"/>
      <c r="F53" s="784"/>
      <c r="G53" s="784"/>
    </row>
    <row r="54" spans="1:7" ht="23.25">
      <c r="A54" s="2" t="s">
        <v>139</v>
      </c>
      <c r="B54" s="2"/>
      <c r="C54" s="2"/>
      <c r="D54" s="2"/>
      <c r="E54" s="2"/>
      <c r="F54" s="796" t="s">
        <v>519</v>
      </c>
      <c r="G54" s="796"/>
    </row>
  </sheetData>
  <mergeCells count="26">
    <mergeCell ref="A41:A42"/>
    <mergeCell ref="F41:G41"/>
    <mergeCell ref="A1:G1"/>
    <mergeCell ref="E2:G2"/>
    <mergeCell ref="A6:A7"/>
    <mergeCell ref="F6:G6"/>
    <mergeCell ref="A3:G3"/>
    <mergeCell ref="A4:G4"/>
    <mergeCell ref="B6:C6"/>
    <mergeCell ref="D6:E6"/>
    <mergeCell ref="F51:G51"/>
    <mergeCell ref="F54:G54"/>
    <mergeCell ref="K5:P5"/>
    <mergeCell ref="C53:G53"/>
    <mergeCell ref="E5:G5"/>
    <mergeCell ref="A20:G20"/>
    <mergeCell ref="E21:G21"/>
    <mergeCell ref="A22:A23"/>
    <mergeCell ref="F22:G22"/>
    <mergeCell ref="A39:G39"/>
    <mergeCell ref="B50:G50"/>
    <mergeCell ref="B22:C22"/>
    <mergeCell ref="D22:E22"/>
    <mergeCell ref="B41:C41"/>
    <mergeCell ref="D41:E41"/>
    <mergeCell ref="E40:G4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&amp;Cหน้า 6-&amp;P</oddFooter>
  </headerFooter>
  <rowBreaks count="1" manualBreakCount="1">
    <brk id="38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30"/>
  <sheetViews>
    <sheetView view="pageBreakPreview" zoomScale="80" zoomScaleSheetLayoutView="80" workbookViewId="0" topLeftCell="A7">
      <selection activeCell="R8" sqref="R8:R15"/>
    </sheetView>
  </sheetViews>
  <sheetFormatPr defaultColWidth="9.140625" defaultRowHeight="21.75"/>
  <cols>
    <col min="1" max="1" width="35.00390625" style="2" customWidth="1"/>
    <col min="2" max="2" width="6.00390625" style="2" customWidth="1"/>
    <col min="3" max="3" width="7.140625" style="2" customWidth="1"/>
    <col min="4" max="4" width="6.140625" style="2" customWidth="1"/>
    <col min="5" max="5" width="6.00390625" style="2" customWidth="1"/>
    <col min="6" max="6" width="13.57421875" style="2" customWidth="1"/>
    <col min="7" max="8" width="5.8515625" style="2" customWidth="1"/>
    <col min="9" max="9" width="6.28125" style="2" customWidth="1"/>
    <col min="10" max="10" width="5.8515625" style="2" customWidth="1"/>
    <col min="11" max="11" width="6.00390625" style="2" customWidth="1"/>
    <col min="12" max="12" width="5.421875" style="2" customWidth="1"/>
    <col min="13" max="13" width="5.57421875" style="2" customWidth="1"/>
    <col min="14" max="15" width="5.7109375" style="2" customWidth="1"/>
    <col min="16" max="16" width="5.57421875" style="2" customWidth="1"/>
    <col min="17" max="17" width="7.57421875" style="2" customWidth="1"/>
    <col min="18" max="18" width="8.140625" style="2" customWidth="1"/>
    <col min="19" max="19" width="7.57421875" style="2" customWidth="1"/>
    <col min="20" max="20" width="19.28125" style="2" customWidth="1"/>
    <col min="21" max="16384" width="9.140625" style="2" customWidth="1"/>
  </cols>
  <sheetData>
    <row r="1" spans="1:20" ht="28.5" customHeight="1">
      <c r="A1" s="823" t="s">
        <v>348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4" t="s">
        <v>414</v>
      </c>
      <c r="Q1" s="824"/>
      <c r="R1" s="824"/>
      <c r="S1" s="824"/>
      <c r="T1" s="824"/>
    </row>
    <row r="2" spans="1:19" ht="23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916"/>
      <c r="Q2" s="916"/>
      <c r="R2" s="916"/>
      <c r="S2" s="916"/>
    </row>
    <row r="3" spans="1:20" s="106" customFormat="1" ht="23.25" customHeight="1">
      <c r="A3" s="893" t="s">
        <v>223</v>
      </c>
      <c r="B3" s="893"/>
      <c r="C3" s="893"/>
      <c r="D3" s="893"/>
      <c r="E3" s="893"/>
      <c r="F3" s="893"/>
      <c r="G3" s="893"/>
      <c r="H3" s="893"/>
      <c r="I3" s="893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</row>
    <row r="4" spans="1:20" s="106" customFormat="1" ht="50.25" customHeight="1">
      <c r="A4" s="894" t="s">
        <v>298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5"/>
    </row>
    <row r="5" spans="1:20" s="106" customFormat="1" ht="22.5" customHeight="1">
      <c r="A5" s="80" t="s">
        <v>238</v>
      </c>
      <c r="B5" s="8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85" t="s">
        <v>347</v>
      </c>
      <c r="O5" s="785"/>
      <c r="P5" s="785"/>
      <c r="Q5" s="785"/>
      <c r="R5" s="785"/>
      <c r="S5" s="785"/>
      <c r="T5" s="786"/>
    </row>
    <row r="6" spans="1:20" s="106" customFormat="1" ht="36" customHeight="1">
      <c r="A6" s="84"/>
      <c r="B6" s="887" t="s">
        <v>160</v>
      </c>
      <c r="C6" s="887" t="s">
        <v>293</v>
      </c>
      <c r="D6" s="889" t="s">
        <v>292</v>
      </c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585"/>
    </row>
    <row r="7" spans="1:20" s="107" customFormat="1" ht="133.5" customHeight="1">
      <c r="A7" s="559" t="s">
        <v>127</v>
      </c>
      <c r="B7" s="915"/>
      <c r="C7" s="915"/>
      <c r="D7" s="582" t="s">
        <v>145</v>
      </c>
      <c r="E7" s="582" t="s">
        <v>156</v>
      </c>
      <c r="F7" s="583" t="s">
        <v>154</v>
      </c>
      <c r="G7" s="582" t="s">
        <v>146</v>
      </c>
      <c r="H7" s="582" t="s">
        <v>147</v>
      </c>
      <c r="I7" s="582" t="s">
        <v>148</v>
      </c>
      <c r="J7" s="582" t="s">
        <v>149</v>
      </c>
      <c r="K7" s="582" t="s">
        <v>179</v>
      </c>
      <c r="L7" s="582" t="s">
        <v>150</v>
      </c>
      <c r="M7" s="582" t="s">
        <v>151</v>
      </c>
      <c r="N7" s="582" t="s">
        <v>152</v>
      </c>
      <c r="O7" s="582" t="s">
        <v>153</v>
      </c>
      <c r="P7" s="582" t="s">
        <v>157</v>
      </c>
      <c r="Q7" s="582" t="s">
        <v>171</v>
      </c>
      <c r="R7" s="582" t="s">
        <v>295</v>
      </c>
      <c r="S7" s="582" t="s">
        <v>161</v>
      </c>
      <c r="T7" s="584" t="s">
        <v>135</v>
      </c>
    </row>
    <row r="8" spans="1:20" ht="24.75" customHeight="1">
      <c r="A8" s="581" t="s">
        <v>215</v>
      </c>
      <c r="B8" s="514">
        <v>1</v>
      </c>
      <c r="C8" s="514">
        <v>13</v>
      </c>
      <c r="D8" s="518" t="s">
        <v>197</v>
      </c>
      <c r="E8" s="518" t="s">
        <v>197</v>
      </c>
      <c r="F8" s="518" t="s">
        <v>197</v>
      </c>
      <c r="G8" s="518" t="s">
        <v>197</v>
      </c>
      <c r="H8" s="520">
        <v>3</v>
      </c>
      <c r="I8" s="519">
        <v>11</v>
      </c>
      <c r="J8" s="519">
        <v>2</v>
      </c>
      <c r="K8" s="519">
        <v>7</v>
      </c>
      <c r="L8" s="519">
        <v>1</v>
      </c>
      <c r="M8" s="519">
        <v>1</v>
      </c>
      <c r="N8" s="519">
        <v>5</v>
      </c>
      <c r="O8" s="519" t="s">
        <v>197</v>
      </c>
      <c r="P8" s="519" t="s">
        <v>197</v>
      </c>
      <c r="Q8" s="180">
        <f aca="true" t="shared" si="0" ref="Q8:Q14">SUM(D8:P8)</f>
        <v>30</v>
      </c>
      <c r="R8" s="609">
        <v>13</v>
      </c>
      <c r="S8" s="254"/>
      <c r="T8" s="254"/>
    </row>
    <row r="9" spans="1:20" ht="24.75" customHeight="1">
      <c r="A9" s="86" t="s">
        <v>216</v>
      </c>
      <c r="B9" s="514">
        <v>1</v>
      </c>
      <c r="C9" s="514">
        <v>15</v>
      </c>
      <c r="D9" s="520">
        <v>2</v>
      </c>
      <c r="E9" s="518" t="s">
        <v>197</v>
      </c>
      <c r="F9" s="518" t="s">
        <v>197</v>
      </c>
      <c r="G9" s="520">
        <v>2</v>
      </c>
      <c r="H9" s="520">
        <v>1</v>
      </c>
      <c r="I9" s="519">
        <v>10</v>
      </c>
      <c r="J9" s="519">
        <v>2</v>
      </c>
      <c r="K9" s="519">
        <v>2</v>
      </c>
      <c r="L9" s="519" t="s">
        <v>197</v>
      </c>
      <c r="M9" s="519">
        <v>2</v>
      </c>
      <c r="N9" s="519">
        <v>11</v>
      </c>
      <c r="O9" s="519" t="s">
        <v>197</v>
      </c>
      <c r="P9" s="519" t="s">
        <v>197</v>
      </c>
      <c r="Q9" s="345">
        <f t="shared" si="0"/>
        <v>32</v>
      </c>
      <c r="R9" s="609">
        <v>15</v>
      </c>
      <c r="S9" s="254"/>
      <c r="T9" s="254"/>
    </row>
    <row r="10" spans="1:20" ht="24.75" customHeight="1">
      <c r="A10" s="86" t="s">
        <v>100</v>
      </c>
      <c r="B10" s="514">
        <v>2</v>
      </c>
      <c r="C10" s="514">
        <v>20</v>
      </c>
      <c r="D10" s="520">
        <v>1</v>
      </c>
      <c r="E10" s="518" t="s">
        <v>197</v>
      </c>
      <c r="F10" s="518" t="s">
        <v>197</v>
      </c>
      <c r="G10" s="520">
        <v>2</v>
      </c>
      <c r="H10" s="518" t="s">
        <v>197</v>
      </c>
      <c r="I10" s="519">
        <v>20</v>
      </c>
      <c r="J10" s="519" t="s">
        <v>197</v>
      </c>
      <c r="K10" s="519" t="s">
        <v>197</v>
      </c>
      <c r="L10" s="519" t="s">
        <v>197</v>
      </c>
      <c r="M10" s="519">
        <v>4</v>
      </c>
      <c r="N10" s="519" t="s">
        <v>197</v>
      </c>
      <c r="O10" s="519" t="s">
        <v>197</v>
      </c>
      <c r="P10" s="519" t="s">
        <v>197</v>
      </c>
      <c r="Q10" s="345">
        <f t="shared" si="0"/>
        <v>27</v>
      </c>
      <c r="R10" s="609">
        <v>20</v>
      </c>
      <c r="S10" s="254"/>
      <c r="T10" s="254"/>
    </row>
    <row r="11" spans="1:20" ht="24.75" customHeight="1">
      <c r="A11" s="344" t="s">
        <v>101</v>
      </c>
      <c r="B11" s="514">
        <v>4</v>
      </c>
      <c r="C11" s="514">
        <v>29</v>
      </c>
      <c r="D11" s="520">
        <v>7</v>
      </c>
      <c r="E11" s="518" t="s">
        <v>197</v>
      </c>
      <c r="F11" s="518" t="s">
        <v>197</v>
      </c>
      <c r="G11" s="520">
        <v>7</v>
      </c>
      <c r="H11" s="520">
        <v>3</v>
      </c>
      <c r="I11" s="519">
        <v>24</v>
      </c>
      <c r="J11" s="519" t="s">
        <v>197</v>
      </c>
      <c r="K11" s="519">
        <v>1</v>
      </c>
      <c r="L11" s="519" t="s">
        <v>197</v>
      </c>
      <c r="M11" s="519">
        <v>2</v>
      </c>
      <c r="N11" s="519" t="s">
        <v>197</v>
      </c>
      <c r="O11" s="519" t="s">
        <v>197</v>
      </c>
      <c r="P11" s="519" t="s">
        <v>197</v>
      </c>
      <c r="Q11" s="345">
        <f t="shared" si="0"/>
        <v>44</v>
      </c>
      <c r="R11" s="609">
        <v>29</v>
      </c>
      <c r="S11" s="254"/>
      <c r="T11" s="254"/>
    </row>
    <row r="12" spans="1:20" ht="24.75" customHeight="1">
      <c r="A12" s="89" t="s">
        <v>102</v>
      </c>
      <c r="B12" s="514">
        <v>1</v>
      </c>
      <c r="C12" s="514">
        <v>11</v>
      </c>
      <c r="D12" s="520">
        <v>1</v>
      </c>
      <c r="E12" s="518" t="s">
        <v>197</v>
      </c>
      <c r="F12" s="518" t="s">
        <v>197</v>
      </c>
      <c r="G12" s="520">
        <v>2</v>
      </c>
      <c r="H12" s="520">
        <v>2</v>
      </c>
      <c r="I12" s="519">
        <v>8</v>
      </c>
      <c r="J12" s="519" t="s">
        <v>197</v>
      </c>
      <c r="K12" s="519">
        <v>1</v>
      </c>
      <c r="L12" s="519" t="s">
        <v>197</v>
      </c>
      <c r="M12" s="519">
        <v>9</v>
      </c>
      <c r="N12" s="519" t="s">
        <v>197</v>
      </c>
      <c r="O12" s="519" t="s">
        <v>197</v>
      </c>
      <c r="P12" s="519">
        <v>5</v>
      </c>
      <c r="Q12" s="345">
        <f t="shared" si="0"/>
        <v>28</v>
      </c>
      <c r="R12" s="609">
        <v>11</v>
      </c>
      <c r="S12" s="254"/>
      <c r="T12" s="254"/>
    </row>
    <row r="13" spans="1:20" ht="25.5" customHeight="1">
      <c r="A13" s="89" t="s">
        <v>103</v>
      </c>
      <c r="B13" s="515">
        <v>2</v>
      </c>
      <c r="C13" s="515">
        <v>11</v>
      </c>
      <c r="D13" s="521">
        <v>1</v>
      </c>
      <c r="E13" s="521" t="s">
        <v>197</v>
      </c>
      <c r="F13" s="521" t="s">
        <v>197</v>
      </c>
      <c r="G13" s="521">
        <v>2</v>
      </c>
      <c r="H13" s="521" t="s">
        <v>197</v>
      </c>
      <c r="I13" s="521">
        <v>10</v>
      </c>
      <c r="J13" s="521" t="s">
        <v>197</v>
      </c>
      <c r="K13" s="521" t="s">
        <v>197</v>
      </c>
      <c r="L13" s="521" t="s">
        <v>197</v>
      </c>
      <c r="M13" s="521" t="s">
        <v>197</v>
      </c>
      <c r="N13" s="521" t="s">
        <v>197</v>
      </c>
      <c r="O13" s="521" t="s">
        <v>197</v>
      </c>
      <c r="P13" s="521" t="s">
        <v>197</v>
      </c>
      <c r="Q13" s="345">
        <f>SUM(D13:P13)</f>
        <v>13</v>
      </c>
      <c r="R13" s="170">
        <v>11</v>
      </c>
      <c r="S13" s="65"/>
      <c r="T13" s="65"/>
    </row>
    <row r="14" spans="1:20" ht="24.75" customHeight="1">
      <c r="A14" s="169" t="s">
        <v>104</v>
      </c>
      <c r="B14" s="514">
        <v>1</v>
      </c>
      <c r="C14" s="514">
        <v>13</v>
      </c>
      <c r="D14" s="520">
        <v>2</v>
      </c>
      <c r="E14" s="518" t="s">
        <v>197</v>
      </c>
      <c r="F14" s="518" t="s">
        <v>197</v>
      </c>
      <c r="G14" s="520">
        <v>2</v>
      </c>
      <c r="H14" s="518" t="s">
        <v>197</v>
      </c>
      <c r="I14" s="519" t="s">
        <v>197</v>
      </c>
      <c r="J14" s="519">
        <v>8</v>
      </c>
      <c r="K14" s="519">
        <v>5</v>
      </c>
      <c r="L14" s="519">
        <v>11</v>
      </c>
      <c r="M14" s="519" t="s">
        <v>197</v>
      </c>
      <c r="N14" s="519" t="s">
        <v>197</v>
      </c>
      <c r="O14" s="519" t="s">
        <v>197</v>
      </c>
      <c r="P14" s="519">
        <v>2</v>
      </c>
      <c r="Q14" s="345">
        <f t="shared" si="0"/>
        <v>30</v>
      </c>
      <c r="R14" s="609">
        <v>13</v>
      </c>
      <c r="S14" s="254"/>
      <c r="T14" s="254"/>
    </row>
    <row r="15" spans="1:20" ht="26.25">
      <c r="A15" s="90" t="s">
        <v>193</v>
      </c>
      <c r="B15" s="93">
        <f aca="true" t="shared" si="1" ref="B15:R15">SUM(B8:B14)</f>
        <v>12</v>
      </c>
      <c r="C15" s="93">
        <f t="shared" si="1"/>
        <v>112</v>
      </c>
      <c r="D15" s="93">
        <f t="shared" si="1"/>
        <v>14</v>
      </c>
      <c r="E15" s="93">
        <f t="shared" si="1"/>
        <v>0</v>
      </c>
      <c r="F15" s="93">
        <f t="shared" si="1"/>
        <v>0</v>
      </c>
      <c r="G15" s="93">
        <f t="shared" si="1"/>
        <v>17</v>
      </c>
      <c r="H15" s="93">
        <f t="shared" si="1"/>
        <v>9</v>
      </c>
      <c r="I15" s="93">
        <f t="shared" si="1"/>
        <v>83</v>
      </c>
      <c r="J15" s="93">
        <f t="shared" si="1"/>
        <v>12</v>
      </c>
      <c r="K15" s="93">
        <f t="shared" si="1"/>
        <v>16</v>
      </c>
      <c r="L15" s="93">
        <f t="shared" si="1"/>
        <v>12</v>
      </c>
      <c r="M15" s="93">
        <f t="shared" si="1"/>
        <v>18</v>
      </c>
      <c r="N15" s="93">
        <f t="shared" si="1"/>
        <v>16</v>
      </c>
      <c r="O15" s="93">
        <f t="shared" si="1"/>
        <v>0</v>
      </c>
      <c r="P15" s="93">
        <f t="shared" si="1"/>
        <v>7</v>
      </c>
      <c r="Q15" s="93">
        <f t="shared" si="1"/>
        <v>204</v>
      </c>
      <c r="R15" s="93">
        <f t="shared" si="1"/>
        <v>112</v>
      </c>
      <c r="S15" s="100"/>
      <c r="T15" s="248"/>
    </row>
    <row r="16" spans="1:20" ht="23.25">
      <c r="A16" s="91" t="s">
        <v>346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7"/>
      <c r="M16" s="97"/>
      <c r="N16" s="97"/>
      <c r="O16" s="97"/>
      <c r="P16" s="794" t="s">
        <v>415</v>
      </c>
      <c r="Q16" s="794"/>
      <c r="R16" s="794"/>
      <c r="S16" s="794"/>
      <c r="T16" s="326"/>
    </row>
    <row r="17" spans="1:20" ht="23.25">
      <c r="A17" s="886" t="s">
        <v>194</v>
      </c>
      <c r="B17" s="886"/>
      <c r="C17" s="886"/>
      <c r="D17" s="886"/>
      <c r="E17" s="886"/>
      <c r="F17" s="886"/>
      <c r="G17" s="886"/>
      <c r="H17" s="886"/>
      <c r="I17" s="886"/>
      <c r="L17" s="784" t="s">
        <v>195</v>
      </c>
      <c r="M17" s="784"/>
      <c r="N17" s="784"/>
      <c r="O17" s="784"/>
      <c r="P17" s="784"/>
      <c r="Q17" s="784"/>
      <c r="R17" s="784"/>
      <c r="S17" s="784"/>
      <c r="T17" s="784"/>
    </row>
    <row r="18" spans="1:20" ht="23.25">
      <c r="A18" s="2" t="s">
        <v>139</v>
      </c>
      <c r="M18" s="796" t="s">
        <v>196</v>
      </c>
      <c r="N18" s="796"/>
      <c r="O18" s="796"/>
      <c r="P18" s="796"/>
      <c r="Q18" s="796"/>
      <c r="R18" s="796"/>
      <c r="S18" s="796"/>
      <c r="T18" s="796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3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3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3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3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3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3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14">
    <mergeCell ref="A3:T3"/>
    <mergeCell ref="A4:T4"/>
    <mergeCell ref="P1:T1"/>
    <mergeCell ref="A1:O1"/>
    <mergeCell ref="A2:O2"/>
    <mergeCell ref="P2:S2"/>
    <mergeCell ref="A17:I17"/>
    <mergeCell ref="L17:T17"/>
    <mergeCell ref="M18:T18"/>
    <mergeCell ref="N5:T5"/>
    <mergeCell ref="B6:B7"/>
    <mergeCell ref="C6:C7"/>
    <mergeCell ref="D6:S6"/>
    <mergeCell ref="P16:S16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Footer>&amp;Cหน้า 6-&amp;P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174"/>
  <sheetViews>
    <sheetView view="pageBreakPreview" zoomScale="80" zoomScaleSheetLayoutView="80" workbookViewId="0" topLeftCell="A22">
      <selection activeCell="B10" sqref="B10"/>
    </sheetView>
  </sheetViews>
  <sheetFormatPr defaultColWidth="9.140625" defaultRowHeight="21.75"/>
  <cols>
    <col min="1" max="1" width="8.7109375" style="0" customWidth="1"/>
    <col min="2" max="2" width="43.8515625" style="0" customWidth="1"/>
    <col min="3" max="4" width="7.5742187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8515625" style="0" customWidth="1"/>
    <col min="9" max="9" width="7.7109375" style="0" customWidth="1"/>
    <col min="11" max="11" width="8.00390625" style="0" customWidth="1"/>
    <col min="12" max="12" width="6.8515625" style="0" customWidth="1"/>
    <col min="13" max="13" width="7.28125" style="0" customWidth="1"/>
    <col min="14" max="14" width="7.140625" style="0" customWidth="1"/>
    <col min="15" max="15" width="8.421875" style="0" customWidth="1"/>
  </cols>
  <sheetData>
    <row r="1" spans="1:15" ht="26.25">
      <c r="A1" s="787" t="s">
        <v>348</v>
      </c>
      <c r="B1" s="787"/>
      <c r="C1" s="787"/>
      <c r="D1" s="787"/>
      <c r="E1" s="787"/>
      <c r="F1" s="787"/>
      <c r="G1" s="787"/>
      <c r="H1" s="787"/>
      <c r="I1" s="787"/>
      <c r="J1" s="787"/>
      <c r="K1" s="895" t="s">
        <v>1309</v>
      </c>
      <c r="L1" s="895"/>
      <c r="M1" s="895"/>
      <c r="N1" s="895"/>
      <c r="O1" s="895"/>
    </row>
    <row r="2" spans="1:15" ht="26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895"/>
      <c r="L2" s="895"/>
      <c r="M2" s="895"/>
      <c r="N2" s="895"/>
      <c r="O2" s="895"/>
    </row>
    <row r="3" spans="1:15" s="110" customFormat="1" ht="23.25">
      <c r="A3" s="102" t="s">
        <v>299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9"/>
      <c r="N3" s="920"/>
      <c r="O3" s="921"/>
    </row>
    <row r="4" spans="1:15" s="110" customFormat="1" ht="23.25">
      <c r="A4" s="102" t="s">
        <v>238</v>
      </c>
      <c r="B4" s="103"/>
      <c r="C4" s="103"/>
      <c r="D4" s="103"/>
      <c r="E4" s="103"/>
      <c r="F4" s="103"/>
      <c r="G4" s="103"/>
      <c r="H4" s="103"/>
      <c r="I4" s="103"/>
      <c r="J4" s="897" t="s">
        <v>347</v>
      </c>
      <c r="K4" s="897"/>
      <c r="L4" s="897"/>
      <c r="M4" s="897"/>
      <c r="N4" s="897"/>
      <c r="O4" s="898"/>
    </row>
    <row r="5" spans="1:15" s="110" customFormat="1" ht="23.25">
      <c r="A5" s="899" t="s">
        <v>1156</v>
      </c>
      <c r="B5" s="900"/>
      <c r="C5" s="904" t="s">
        <v>297</v>
      </c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</row>
    <row r="6" spans="1:15" s="110" customFormat="1" ht="93.75" customHeight="1">
      <c r="A6" s="901"/>
      <c r="B6" s="902"/>
      <c r="C6" s="105" t="s">
        <v>198</v>
      </c>
      <c r="D6" s="105" t="s">
        <v>199</v>
      </c>
      <c r="E6" s="105" t="s">
        <v>200</v>
      </c>
      <c r="F6" s="105" t="s">
        <v>201</v>
      </c>
      <c r="G6" s="105" t="s">
        <v>202</v>
      </c>
      <c r="H6" s="105" t="s">
        <v>203</v>
      </c>
      <c r="I6" s="105" t="s">
        <v>204</v>
      </c>
      <c r="J6" s="105" t="s">
        <v>205</v>
      </c>
      <c r="K6" s="105" t="s">
        <v>206</v>
      </c>
      <c r="L6" s="105" t="s">
        <v>207</v>
      </c>
      <c r="M6" s="105" t="s">
        <v>208</v>
      </c>
      <c r="N6" s="105" t="s">
        <v>209</v>
      </c>
      <c r="O6" s="105" t="s">
        <v>210</v>
      </c>
    </row>
    <row r="7" spans="1:15" s="15" customFormat="1" ht="23.25">
      <c r="A7" s="510" t="s">
        <v>535</v>
      </c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</row>
    <row r="8" spans="1:15" s="682" customFormat="1" ht="21.75">
      <c r="A8" s="679" t="s">
        <v>76</v>
      </c>
      <c r="B8" s="680" t="s">
        <v>78</v>
      </c>
      <c r="C8" s="681"/>
      <c r="D8" s="681"/>
      <c r="E8" s="681"/>
      <c r="F8" s="681"/>
      <c r="G8" s="681"/>
      <c r="H8" s="681">
        <v>1</v>
      </c>
      <c r="I8" s="681"/>
      <c r="J8" s="681">
        <v>1</v>
      </c>
      <c r="K8" s="681"/>
      <c r="L8" s="681"/>
      <c r="M8" s="681">
        <v>1</v>
      </c>
      <c r="N8" s="681"/>
      <c r="O8" s="681"/>
    </row>
    <row r="9" spans="1:15" s="682" customFormat="1" ht="21.75">
      <c r="A9" s="683" t="s">
        <v>77</v>
      </c>
      <c r="B9" s="684" t="s">
        <v>79</v>
      </c>
      <c r="C9" s="685"/>
      <c r="D9" s="685"/>
      <c r="E9" s="685"/>
      <c r="F9" s="685"/>
      <c r="G9" s="685"/>
      <c r="H9" s="685">
        <v>1</v>
      </c>
      <c r="I9" s="685">
        <v>1</v>
      </c>
      <c r="J9" s="685">
        <v>1</v>
      </c>
      <c r="K9" s="685"/>
      <c r="L9" s="685"/>
      <c r="M9" s="685">
        <v>1</v>
      </c>
      <c r="N9" s="685"/>
      <c r="O9" s="685"/>
    </row>
    <row r="10" spans="1:15" s="682" customFormat="1" ht="21.75">
      <c r="A10" s="683" t="s">
        <v>80</v>
      </c>
      <c r="B10" s="684" t="s">
        <v>91</v>
      </c>
      <c r="C10" s="685"/>
      <c r="D10" s="685"/>
      <c r="E10" s="685"/>
      <c r="F10" s="685"/>
      <c r="G10" s="685"/>
      <c r="H10" s="685">
        <v>1</v>
      </c>
      <c r="I10" s="685"/>
      <c r="J10" s="685">
        <v>1</v>
      </c>
      <c r="K10" s="685">
        <v>1</v>
      </c>
      <c r="L10" s="685"/>
      <c r="M10" s="685"/>
      <c r="N10" s="685"/>
      <c r="O10" s="685"/>
    </row>
    <row r="11" spans="1:15" s="682" customFormat="1" ht="21.75">
      <c r="A11" s="683" t="s">
        <v>81</v>
      </c>
      <c r="B11" s="684" t="s">
        <v>92</v>
      </c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>
        <v>1</v>
      </c>
      <c r="N11" s="685"/>
      <c r="O11" s="685"/>
    </row>
    <row r="12" spans="1:15" s="682" customFormat="1" ht="21.75">
      <c r="A12" s="683" t="s">
        <v>82</v>
      </c>
      <c r="B12" s="684" t="s">
        <v>93</v>
      </c>
      <c r="C12" s="685"/>
      <c r="D12" s="685"/>
      <c r="E12" s="685"/>
      <c r="F12" s="685"/>
      <c r="G12" s="685"/>
      <c r="H12" s="685">
        <v>1</v>
      </c>
      <c r="I12" s="685"/>
      <c r="J12" s="685">
        <v>1</v>
      </c>
      <c r="K12" s="685"/>
      <c r="L12" s="685"/>
      <c r="M12" s="685"/>
      <c r="N12" s="685"/>
      <c r="O12" s="685"/>
    </row>
    <row r="13" spans="1:15" s="682" customFormat="1" ht="42">
      <c r="A13" s="683" t="s">
        <v>83</v>
      </c>
      <c r="B13" s="686" t="s">
        <v>105</v>
      </c>
      <c r="C13" s="685"/>
      <c r="D13" s="685"/>
      <c r="E13" s="685"/>
      <c r="F13" s="685"/>
      <c r="G13" s="685"/>
      <c r="H13" s="685">
        <v>1</v>
      </c>
      <c r="I13" s="685">
        <v>1</v>
      </c>
      <c r="J13" s="685">
        <v>1</v>
      </c>
      <c r="K13" s="685"/>
      <c r="L13" s="685"/>
      <c r="M13" s="685">
        <v>1</v>
      </c>
      <c r="N13" s="685"/>
      <c r="O13" s="685"/>
    </row>
    <row r="14" spans="1:15" s="682" customFormat="1" ht="21.75">
      <c r="A14" s="687" t="s">
        <v>84</v>
      </c>
      <c r="B14" s="684" t="s">
        <v>94</v>
      </c>
      <c r="C14" s="685"/>
      <c r="D14" s="685"/>
      <c r="E14" s="685"/>
      <c r="F14" s="685"/>
      <c r="G14" s="685">
        <v>1</v>
      </c>
      <c r="H14" s="685"/>
      <c r="I14" s="685"/>
      <c r="J14" s="685"/>
      <c r="K14" s="685"/>
      <c r="L14" s="685"/>
      <c r="M14" s="685"/>
      <c r="N14" s="685"/>
      <c r="O14" s="685"/>
    </row>
    <row r="15" spans="1:15" s="682" customFormat="1" ht="63">
      <c r="A15" s="687" t="s">
        <v>85</v>
      </c>
      <c r="B15" s="686" t="s">
        <v>106</v>
      </c>
      <c r="C15" s="685"/>
      <c r="D15" s="685"/>
      <c r="E15" s="685"/>
      <c r="F15" s="685"/>
      <c r="G15" s="685"/>
      <c r="H15" s="685">
        <v>1</v>
      </c>
      <c r="I15" s="685"/>
      <c r="J15" s="685">
        <v>1</v>
      </c>
      <c r="K15" s="685"/>
      <c r="L15" s="685"/>
      <c r="M15" s="685"/>
      <c r="N15" s="685"/>
      <c r="O15" s="685"/>
    </row>
    <row r="16" spans="1:15" s="15" customFormat="1" ht="26.25">
      <c r="A16" s="787" t="s">
        <v>348</v>
      </c>
      <c r="B16" s="787"/>
      <c r="C16" s="787"/>
      <c r="D16" s="787"/>
      <c r="E16" s="787"/>
      <c r="F16" s="787"/>
      <c r="G16" s="787"/>
      <c r="H16" s="787"/>
      <c r="I16" s="787"/>
      <c r="J16" s="787"/>
      <c r="K16" s="895" t="s">
        <v>1310</v>
      </c>
      <c r="L16" s="895"/>
      <c r="M16" s="895"/>
      <c r="N16" s="895"/>
      <c r="O16" s="895"/>
    </row>
    <row r="17" spans="1:15" s="15" customFormat="1" ht="26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895"/>
      <c r="L17" s="895"/>
      <c r="M17" s="895"/>
      <c r="N17" s="895"/>
      <c r="O17" s="895"/>
    </row>
    <row r="18" spans="1:15" s="110" customFormat="1" ht="23.25">
      <c r="A18" s="899" t="s">
        <v>1156</v>
      </c>
      <c r="B18" s="900"/>
      <c r="C18" s="904" t="s">
        <v>297</v>
      </c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</row>
    <row r="19" spans="1:15" s="110" customFormat="1" ht="93.75" customHeight="1">
      <c r="A19" s="901"/>
      <c r="B19" s="902"/>
      <c r="C19" s="105" t="s">
        <v>198</v>
      </c>
      <c r="D19" s="105" t="s">
        <v>199</v>
      </c>
      <c r="E19" s="105" t="s">
        <v>200</v>
      </c>
      <c r="F19" s="105" t="s">
        <v>201</v>
      </c>
      <c r="G19" s="105" t="s">
        <v>202</v>
      </c>
      <c r="H19" s="105" t="s">
        <v>203</v>
      </c>
      <c r="I19" s="105" t="s">
        <v>204</v>
      </c>
      <c r="J19" s="105" t="s">
        <v>205</v>
      </c>
      <c r="K19" s="105" t="s">
        <v>206</v>
      </c>
      <c r="L19" s="105" t="s">
        <v>207</v>
      </c>
      <c r="M19" s="105" t="s">
        <v>208</v>
      </c>
      <c r="N19" s="105" t="s">
        <v>209</v>
      </c>
      <c r="O19" s="105" t="s">
        <v>210</v>
      </c>
    </row>
    <row r="20" spans="1:15" s="682" customFormat="1" ht="21.75">
      <c r="A20" s="683" t="s">
        <v>86</v>
      </c>
      <c r="B20" s="684" t="s">
        <v>95</v>
      </c>
      <c r="C20" s="685"/>
      <c r="D20" s="685"/>
      <c r="E20" s="685"/>
      <c r="F20" s="685"/>
      <c r="G20" s="685"/>
      <c r="H20" s="685">
        <v>1</v>
      </c>
      <c r="I20" s="685"/>
      <c r="J20" s="685">
        <v>1</v>
      </c>
      <c r="K20" s="685"/>
      <c r="L20" s="685"/>
      <c r="M20" s="685"/>
      <c r="N20" s="685"/>
      <c r="O20" s="685"/>
    </row>
    <row r="21" spans="1:15" s="682" customFormat="1" ht="21.75">
      <c r="A21" s="683" t="s">
        <v>87</v>
      </c>
      <c r="B21" s="684" t="s">
        <v>96</v>
      </c>
      <c r="C21" s="685"/>
      <c r="D21" s="685"/>
      <c r="E21" s="685"/>
      <c r="F21" s="685"/>
      <c r="G21" s="685"/>
      <c r="H21" s="685">
        <v>1</v>
      </c>
      <c r="I21" s="685"/>
      <c r="J21" s="685"/>
      <c r="K21" s="685"/>
      <c r="L21" s="685">
        <v>1</v>
      </c>
      <c r="M21" s="685">
        <v>1</v>
      </c>
      <c r="N21" s="685"/>
      <c r="O21" s="685"/>
    </row>
    <row r="22" spans="1:15" s="682" customFormat="1" ht="21.75">
      <c r="A22" s="683" t="s">
        <v>88</v>
      </c>
      <c r="B22" s="684" t="s">
        <v>97</v>
      </c>
      <c r="C22" s="685"/>
      <c r="D22" s="685"/>
      <c r="E22" s="685"/>
      <c r="F22" s="685"/>
      <c r="G22" s="685">
        <v>1</v>
      </c>
      <c r="H22" s="685">
        <v>1</v>
      </c>
      <c r="I22" s="685"/>
      <c r="J22" s="685"/>
      <c r="K22" s="685"/>
      <c r="L22" s="685"/>
      <c r="M22" s="685"/>
      <c r="N22" s="685"/>
      <c r="O22" s="685"/>
    </row>
    <row r="23" spans="1:15" s="682" customFormat="1" ht="21.75">
      <c r="A23" s="683" t="s">
        <v>89</v>
      </c>
      <c r="B23" s="684" t="s">
        <v>98</v>
      </c>
      <c r="C23" s="685"/>
      <c r="D23" s="685"/>
      <c r="E23" s="685"/>
      <c r="F23" s="685"/>
      <c r="G23" s="685">
        <v>1</v>
      </c>
      <c r="H23" s="685">
        <v>1</v>
      </c>
      <c r="I23" s="685"/>
      <c r="J23" s="685"/>
      <c r="K23" s="685"/>
      <c r="L23" s="685"/>
      <c r="M23" s="685"/>
      <c r="N23" s="685"/>
      <c r="O23" s="685"/>
    </row>
    <row r="24" spans="1:15" s="682" customFormat="1" ht="21.75">
      <c r="A24" s="683" t="s">
        <v>90</v>
      </c>
      <c r="B24" s="684" t="s">
        <v>99</v>
      </c>
      <c r="C24" s="685"/>
      <c r="D24" s="685"/>
      <c r="E24" s="685"/>
      <c r="F24" s="685"/>
      <c r="G24" s="685"/>
      <c r="H24" s="685">
        <v>1</v>
      </c>
      <c r="I24" s="685"/>
      <c r="J24" s="685"/>
      <c r="K24" s="685"/>
      <c r="L24" s="685"/>
      <c r="M24" s="685"/>
      <c r="N24" s="685"/>
      <c r="O24" s="685"/>
    </row>
    <row r="25" spans="1:15" s="15" customFormat="1" ht="23.25">
      <c r="A25" s="918" t="s">
        <v>125</v>
      </c>
      <c r="B25" s="919"/>
      <c r="C25" s="67">
        <f aca="true" t="shared" si="0" ref="C25:O25">SUM(C7:C24)</f>
        <v>0</v>
      </c>
      <c r="D25" s="67">
        <f t="shared" si="0"/>
        <v>0</v>
      </c>
      <c r="E25" s="67">
        <f t="shared" si="0"/>
        <v>0</v>
      </c>
      <c r="F25" s="67">
        <f t="shared" si="0"/>
        <v>0</v>
      </c>
      <c r="G25" s="67">
        <f t="shared" si="0"/>
        <v>3</v>
      </c>
      <c r="H25" s="67">
        <f t="shared" si="0"/>
        <v>11</v>
      </c>
      <c r="I25" s="67">
        <f t="shared" si="0"/>
        <v>2</v>
      </c>
      <c r="J25" s="67">
        <f t="shared" si="0"/>
        <v>7</v>
      </c>
      <c r="K25" s="67">
        <f t="shared" si="0"/>
        <v>1</v>
      </c>
      <c r="L25" s="67">
        <f t="shared" si="0"/>
        <v>1</v>
      </c>
      <c r="M25" s="67">
        <f t="shared" si="0"/>
        <v>5</v>
      </c>
      <c r="N25" s="67">
        <f t="shared" si="0"/>
        <v>0</v>
      </c>
      <c r="O25" s="67">
        <f t="shared" si="0"/>
        <v>0</v>
      </c>
    </row>
    <row r="26" spans="1:15" s="15" customFormat="1" ht="23.25">
      <c r="A26" s="510" t="s">
        <v>536</v>
      </c>
      <c r="B26" s="508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</row>
    <row r="27" spans="1:15" s="682" customFormat="1" ht="21.75">
      <c r="A27" s="679" t="s">
        <v>107</v>
      </c>
      <c r="B27" s="680" t="s">
        <v>1101</v>
      </c>
      <c r="C27" s="681"/>
      <c r="D27" s="681"/>
      <c r="E27" s="681"/>
      <c r="F27" s="681"/>
      <c r="G27" s="681">
        <v>1</v>
      </c>
      <c r="H27" s="681"/>
      <c r="I27" s="681"/>
      <c r="J27" s="681"/>
      <c r="K27" s="681"/>
      <c r="L27" s="681"/>
      <c r="M27" s="681"/>
      <c r="N27" s="681"/>
      <c r="O27" s="681"/>
    </row>
    <row r="28" spans="1:15" s="682" customFormat="1" ht="21.75">
      <c r="A28" s="683" t="s">
        <v>108</v>
      </c>
      <c r="B28" s="684" t="s">
        <v>1104</v>
      </c>
      <c r="C28" s="685"/>
      <c r="D28" s="685"/>
      <c r="E28" s="685"/>
      <c r="F28" s="685"/>
      <c r="G28" s="685"/>
      <c r="H28" s="685">
        <v>1</v>
      </c>
      <c r="I28" s="685"/>
      <c r="J28" s="685"/>
      <c r="K28" s="685"/>
      <c r="L28" s="685"/>
      <c r="M28" s="685">
        <v>1</v>
      </c>
      <c r="N28" s="685"/>
      <c r="O28" s="685"/>
    </row>
    <row r="29" spans="1:15" s="682" customFormat="1" ht="21.75">
      <c r="A29" s="687" t="s">
        <v>109</v>
      </c>
      <c r="B29" s="684" t="s">
        <v>1103</v>
      </c>
      <c r="C29" s="685"/>
      <c r="D29" s="685"/>
      <c r="E29" s="685"/>
      <c r="F29" s="685"/>
      <c r="G29" s="685"/>
      <c r="H29" s="685">
        <v>1</v>
      </c>
      <c r="I29" s="685"/>
      <c r="J29" s="685"/>
      <c r="K29" s="685"/>
      <c r="L29" s="685"/>
      <c r="M29" s="685">
        <v>1</v>
      </c>
      <c r="N29" s="685"/>
      <c r="O29" s="685"/>
    </row>
    <row r="30" spans="1:15" s="682" customFormat="1" ht="21.75">
      <c r="A30" s="683" t="s">
        <v>110</v>
      </c>
      <c r="B30" s="684" t="s">
        <v>1105</v>
      </c>
      <c r="C30" s="685"/>
      <c r="D30" s="685"/>
      <c r="E30" s="685"/>
      <c r="F30" s="685"/>
      <c r="G30" s="685"/>
      <c r="H30" s="685">
        <v>1</v>
      </c>
      <c r="I30" s="685"/>
      <c r="J30" s="685"/>
      <c r="K30" s="685"/>
      <c r="L30" s="685"/>
      <c r="M30" s="685">
        <v>1</v>
      </c>
      <c r="N30" s="685"/>
      <c r="O30" s="685"/>
    </row>
    <row r="31" spans="1:15" s="682" customFormat="1" ht="21.75">
      <c r="A31" s="687" t="s">
        <v>111</v>
      </c>
      <c r="B31" s="684" t="s">
        <v>1106</v>
      </c>
      <c r="C31" s="685"/>
      <c r="D31" s="685"/>
      <c r="E31" s="685"/>
      <c r="F31" s="685"/>
      <c r="G31" s="685"/>
      <c r="H31" s="685">
        <v>1</v>
      </c>
      <c r="I31" s="685"/>
      <c r="J31" s="685"/>
      <c r="K31" s="685"/>
      <c r="L31" s="685"/>
      <c r="M31" s="685">
        <v>1</v>
      </c>
      <c r="N31" s="685"/>
      <c r="O31" s="685"/>
    </row>
    <row r="32" spans="1:15" s="682" customFormat="1" ht="21.75">
      <c r="A32" s="683" t="s">
        <v>112</v>
      </c>
      <c r="B32" s="684" t="s">
        <v>1107</v>
      </c>
      <c r="C32" s="685"/>
      <c r="D32" s="685"/>
      <c r="E32" s="685"/>
      <c r="F32" s="685"/>
      <c r="G32" s="685"/>
      <c r="H32" s="685"/>
      <c r="I32" s="685"/>
      <c r="J32" s="685">
        <v>1</v>
      </c>
      <c r="K32" s="685"/>
      <c r="L32" s="685"/>
      <c r="M32" s="685">
        <v>1</v>
      </c>
      <c r="N32" s="685"/>
      <c r="O32" s="685"/>
    </row>
    <row r="33" spans="1:15" s="682" customFormat="1" ht="21.75">
      <c r="A33" s="683" t="s">
        <v>113</v>
      </c>
      <c r="B33" s="684" t="s">
        <v>1108</v>
      </c>
      <c r="C33" s="685"/>
      <c r="D33" s="685"/>
      <c r="E33" s="685"/>
      <c r="F33" s="685"/>
      <c r="G33" s="685"/>
      <c r="H33" s="685">
        <v>1</v>
      </c>
      <c r="I33" s="685"/>
      <c r="J33" s="685"/>
      <c r="K33" s="685"/>
      <c r="L33" s="685"/>
      <c r="M33" s="685">
        <v>1</v>
      </c>
      <c r="N33" s="685"/>
      <c r="O33" s="685"/>
    </row>
    <row r="34" spans="1:15" s="682" customFormat="1" ht="21.75">
      <c r="A34" s="687" t="s">
        <v>114</v>
      </c>
      <c r="B34" s="684" t="s">
        <v>1109</v>
      </c>
      <c r="C34" s="685"/>
      <c r="D34" s="685"/>
      <c r="E34" s="685"/>
      <c r="F34" s="685"/>
      <c r="G34" s="685"/>
      <c r="H34" s="685">
        <v>1</v>
      </c>
      <c r="I34" s="685"/>
      <c r="J34" s="685"/>
      <c r="K34" s="685"/>
      <c r="L34" s="685"/>
      <c r="M34" s="685">
        <v>1</v>
      </c>
      <c r="N34" s="685"/>
      <c r="O34" s="685"/>
    </row>
    <row r="35" spans="1:15" s="15" customFormat="1" ht="26.25">
      <c r="A35" s="787" t="s">
        <v>348</v>
      </c>
      <c r="B35" s="787"/>
      <c r="C35" s="787"/>
      <c r="D35" s="787"/>
      <c r="E35" s="787"/>
      <c r="F35" s="787"/>
      <c r="G35" s="787"/>
      <c r="H35" s="787"/>
      <c r="I35" s="787"/>
      <c r="J35" s="787"/>
      <c r="K35" s="895" t="s">
        <v>1311</v>
      </c>
      <c r="L35" s="895"/>
      <c r="M35" s="895"/>
      <c r="N35" s="895"/>
      <c r="O35" s="895"/>
    </row>
    <row r="36" spans="1:15" s="15" customFormat="1" ht="26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895"/>
      <c r="L36" s="895"/>
      <c r="M36" s="895"/>
      <c r="N36" s="895"/>
      <c r="O36" s="895"/>
    </row>
    <row r="37" spans="1:15" s="110" customFormat="1" ht="23.25">
      <c r="A37" s="899" t="s">
        <v>1156</v>
      </c>
      <c r="B37" s="900"/>
      <c r="C37" s="904" t="s">
        <v>297</v>
      </c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</row>
    <row r="38" spans="1:15" s="110" customFormat="1" ht="93.75" customHeight="1">
      <c r="A38" s="901"/>
      <c r="B38" s="902"/>
      <c r="C38" s="105" t="s">
        <v>198</v>
      </c>
      <c r="D38" s="105" t="s">
        <v>199</v>
      </c>
      <c r="E38" s="105" t="s">
        <v>200</v>
      </c>
      <c r="F38" s="105" t="s">
        <v>201</v>
      </c>
      <c r="G38" s="105" t="s">
        <v>202</v>
      </c>
      <c r="H38" s="105" t="s">
        <v>203</v>
      </c>
      <c r="I38" s="105" t="s">
        <v>204</v>
      </c>
      <c r="J38" s="105" t="s">
        <v>205</v>
      </c>
      <c r="K38" s="105" t="s">
        <v>206</v>
      </c>
      <c r="L38" s="105" t="s">
        <v>207</v>
      </c>
      <c r="M38" s="105" t="s">
        <v>208</v>
      </c>
      <c r="N38" s="105" t="s">
        <v>209</v>
      </c>
      <c r="O38" s="105" t="s">
        <v>210</v>
      </c>
    </row>
    <row r="39" spans="1:15" s="682" customFormat="1" ht="21.75">
      <c r="A39" s="687" t="s">
        <v>1094</v>
      </c>
      <c r="B39" s="684" t="s">
        <v>1110</v>
      </c>
      <c r="C39" s="685"/>
      <c r="D39" s="685"/>
      <c r="E39" s="685"/>
      <c r="F39" s="685"/>
      <c r="G39" s="685"/>
      <c r="H39" s="685"/>
      <c r="I39" s="685">
        <v>1</v>
      </c>
      <c r="J39" s="685"/>
      <c r="K39" s="685"/>
      <c r="L39" s="685"/>
      <c r="M39" s="685">
        <v>1</v>
      </c>
      <c r="N39" s="685"/>
      <c r="O39" s="685"/>
    </row>
    <row r="40" spans="1:15" s="682" customFormat="1" ht="21.75">
      <c r="A40" s="687" t="s">
        <v>1095</v>
      </c>
      <c r="B40" s="684" t="s">
        <v>1111</v>
      </c>
      <c r="C40" s="685"/>
      <c r="D40" s="685"/>
      <c r="E40" s="685"/>
      <c r="F40" s="685"/>
      <c r="G40" s="685"/>
      <c r="H40" s="685"/>
      <c r="I40" s="685">
        <v>1</v>
      </c>
      <c r="J40" s="685">
        <v>1</v>
      </c>
      <c r="K40" s="685"/>
      <c r="L40" s="685"/>
      <c r="M40" s="685">
        <v>1</v>
      </c>
      <c r="N40" s="685"/>
      <c r="O40" s="685"/>
    </row>
    <row r="41" spans="1:15" s="682" customFormat="1" ht="21.75">
      <c r="A41" s="687" t="s">
        <v>1096</v>
      </c>
      <c r="B41" s="684" t="s">
        <v>1112</v>
      </c>
      <c r="C41" s="685"/>
      <c r="D41" s="685"/>
      <c r="E41" s="685"/>
      <c r="F41" s="685"/>
      <c r="G41" s="685"/>
      <c r="H41" s="685">
        <v>1</v>
      </c>
      <c r="I41" s="685"/>
      <c r="J41" s="685"/>
      <c r="K41" s="685"/>
      <c r="L41" s="685">
        <v>1</v>
      </c>
      <c r="M41" s="685">
        <v>1</v>
      </c>
      <c r="N41" s="685"/>
      <c r="O41" s="685"/>
    </row>
    <row r="42" spans="1:15" s="682" customFormat="1" ht="21.75">
      <c r="A42" s="687" t="s">
        <v>1097</v>
      </c>
      <c r="B42" s="684" t="s">
        <v>1113</v>
      </c>
      <c r="C42" s="685"/>
      <c r="D42" s="685"/>
      <c r="E42" s="685"/>
      <c r="F42" s="685"/>
      <c r="G42" s="685"/>
      <c r="H42" s="685">
        <v>1</v>
      </c>
      <c r="I42" s="685"/>
      <c r="J42" s="685"/>
      <c r="K42" s="685"/>
      <c r="L42" s="685">
        <v>1</v>
      </c>
      <c r="M42" s="685">
        <v>1</v>
      </c>
      <c r="N42" s="685"/>
      <c r="O42" s="685"/>
    </row>
    <row r="43" spans="1:15" s="682" customFormat="1" ht="21.75">
      <c r="A43" s="687" t="s">
        <v>1098</v>
      </c>
      <c r="B43" s="684" t="s">
        <v>1114</v>
      </c>
      <c r="C43" s="685">
        <v>1</v>
      </c>
      <c r="D43" s="685"/>
      <c r="E43" s="685"/>
      <c r="F43" s="685">
        <v>1</v>
      </c>
      <c r="G43" s="685"/>
      <c r="H43" s="685">
        <v>1</v>
      </c>
      <c r="I43" s="685"/>
      <c r="J43" s="685"/>
      <c r="K43" s="685"/>
      <c r="L43" s="685"/>
      <c r="M43" s="685"/>
      <c r="N43" s="685"/>
      <c r="O43" s="685"/>
    </row>
    <row r="44" spans="1:15" s="682" customFormat="1" ht="21.75">
      <c r="A44" s="687" t="s">
        <v>1099</v>
      </c>
      <c r="B44" s="684" t="s">
        <v>1115</v>
      </c>
      <c r="C44" s="685">
        <v>1</v>
      </c>
      <c r="D44" s="685"/>
      <c r="E44" s="685"/>
      <c r="F44" s="685">
        <v>1</v>
      </c>
      <c r="G44" s="685"/>
      <c r="H44" s="685">
        <v>1</v>
      </c>
      <c r="I44" s="685"/>
      <c r="J44" s="685"/>
      <c r="K44" s="685"/>
      <c r="L44" s="685"/>
      <c r="M44" s="685"/>
      <c r="N44" s="685"/>
      <c r="O44" s="685"/>
    </row>
    <row r="45" spans="1:15" s="15" customFormat="1" ht="23.25">
      <c r="A45" s="918" t="s">
        <v>125</v>
      </c>
      <c r="B45" s="919"/>
      <c r="C45" s="67">
        <f aca="true" t="shared" si="1" ref="C45:O45">SUM(C26:C44)</f>
        <v>2</v>
      </c>
      <c r="D45" s="67">
        <f t="shared" si="1"/>
        <v>0</v>
      </c>
      <c r="E45" s="67">
        <f t="shared" si="1"/>
        <v>0</v>
      </c>
      <c r="F45" s="67">
        <f t="shared" si="1"/>
        <v>2</v>
      </c>
      <c r="G45" s="67">
        <f t="shared" si="1"/>
        <v>1</v>
      </c>
      <c r="H45" s="67">
        <f t="shared" si="1"/>
        <v>10</v>
      </c>
      <c r="I45" s="67">
        <f t="shared" si="1"/>
        <v>2</v>
      </c>
      <c r="J45" s="67">
        <f t="shared" si="1"/>
        <v>2</v>
      </c>
      <c r="K45" s="67">
        <f t="shared" si="1"/>
        <v>0</v>
      </c>
      <c r="L45" s="67">
        <f t="shared" si="1"/>
        <v>2</v>
      </c>
      <c r="M45" s="67">
        <f t="shared" si="1"/>
        <v>11</v>
      </c>
      <c r="N45" s="67">
        <f t="shared" si="1"/>
        <v>0</v>
      </c>
      <c r="O45" s="67">
        <f t="shared" si="1"/>
        <v>0</v>
      </c>
    </row>
    <row r="46" spans="1:15" s="15" customFormat="1" ht="23.25">
      <c r="A46" s="510" t="s">
        <v>577</v>
      </c>
      <c r="B46" s="508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</row>
    <row r="47" spans="1:15" s="691" customFormat="1" ht="21">
      <c r="A47" s="689" t="s">
        <v>1116</v>
      </c>
      <c r="B47" s="690" t="s">
        <v>1123</v>
      </c>
      <c r="C47" s="694"/>
      <c r="D47" s="694"/>
      <c r="E47" s="694"/>
      <c r="F47" s="694"/>
      <c r="G47" s="694"/>
      <c r="H47" s="694">
        <v>1</v>
      </c>
      <c r="I47" s="694"/>
      <c r="J47" s="694"/>
      <c r="K47" s="694"/>
      <c r="L47" s="694"/>
      <c r="M47" s="694"/>
      <c r="N47" s="694"/>
      <c r="O47" s="694"/>
    </row>
    <row r="48" spans="1:15" s="688" customFormat="1" ht="21">
      <c r="A48" s="692" t="s">
        <v>1117</v>
      </c>
      <c r="B48" s="693" t="s">
        <v>1124</v>
      </c>
      <c r="C48" s="681"/>
      <c r="D48" s="681"/>
      <c r="E48" s="681"/>
      <c r="F48" s="681"/>
      <c r="G48" s="681"/>
      <c r="H48" s="681">
        <v>1</v>
      </c>
      <c r="I48" s="681"/>
      <c r="J48" s="681"/>
      <c r="K48" s="681"/>
      <c r="L48" s="681">
        <v>1</v>
      </c>
      <c r="M48" s="681"/>
      <c r="N48" s="681"/>
      <c r="O48" s="681"/>
    </row>
    <row r="49" spans="1:15" s="688" customFormat="1" ht="21">
      <c r="A49" s="692" t="s">
        <v>1118</v>
      </c>
      <c r="B49" s="693" t="s">
        <v>1125</v>
      </c>
      <c r="C49" s="681"/>
      <c r="D49" s="681"/>
      <c r="E49" s="681"/>
      <c r="F49" s="681"/>
      <c r="G49" s="681"/>
      <c r="H49" s="681">
        <v>1</v>
      </c>
      <c r="I49" s="681"/>
      <c r="J49" s="681"/>
      <c r="K49" s="681"/>
      <c r="L49" s="681"/>
      <c r="M49" s="681"/>
      <c r="N49" s="681"/>
      <c r="O49" s="681"/>
    </row>
    <row r="50" spans="1:15" s="688" customFormat="1" ht="25.5" customHeight="1">
      <c r="A50" s="692" t="s">
        <v>1119</v>
      </c>
      <c r="B50" s="693" t="s">
        <v>1126</v>
      </c>
      <c r="C50" s="681"/>
      <c r="D50" s="681"/>
      <c r="E50" s="681"/>
      <c r="F50" s="681"/>
      <c r="G50" s="681"/>
      <c r="H50" s="681">
        <v>1</v>
      </c>
      <c r="I50" s="681"/>
      <c r="J50" s="681"/>
      <c r="K50" s="681"/>
      <c r="L50" s="681"/>
      <c r="M50" s="681"/>
      <c r="N50" s="681"/>
      <c r="O50" s="681"/>
    </row>
    <row r="51" spans="1:15" s="688" customFormat="1" ht="63">
      <c r="A51" s="692" t="s">
        <v>1120</v>
      </c>
      <c r="B51" s="693" t="s">
        <v>1127</v>
      </c>
      <c r="C51" s="681"/>
      <c r="D51" s="681"/>
      <c r="E51" s="681"/>
      <c r="F51" s="681">
        <v>1</v>
      </c>
      <c r="G51" s="681"/>
      <c r="H51" s="681">
        <v>1</v>
      </c>
      <c r="I51" s="681"/>
      <c r="J51" s="681"/>
      <c r="K51" s="681"/>
      <c r="L51" s="681"/>
      <c r="M51" s="681"/>
      <c r="N51" s="681"/>
      <c r="O51" s="681"/>
    </row>
    <row r="52" spans="1:15" s="15" customFormat="1" ht="26.25">
      <c r="A52" s="787" t="s">
        <v>348</v>
      </c>
      <c r="B52" s="787"/>
      <c r="C52" s="787"/>
      <c r="D52" s="787"/>
      <c r="E52" s="787"/>
      <c r="F52" s="787"/>
      <c r="G52" s="787"/>
      <c r="H52" s="787"/>
      <c r="I52" s="787"/>
      <c r="J52" s="787"/>
      <c r="K52" s="895" t="s">
        <v>1312</v>
      </c>
      <c r="L52" s="895"/>
      <c r="M52" s="895"/>
      <c r="N52" s="895"/>
      <c r="O52" s="895"/>
    </row>
    <row r="53" spans="1:15" s="15" customFormat="1" ht="26.2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895"/>
      <c r="L53" s="895"/>
      <c r="M53" s="895"/>
      <c r="N53" s="895"/>
      <c r="O53" s="895"/>
    </row>
    <row r="54" spans="1:15" s="110" customFormat="1" ht="23.25">
      <c r="A54" s="899" t="s">
        <v>1156</v>
      </c>
      <c r="B54" s="900"/>
      <c r="C54" s="904" t="s">
        <v>297</v>
      </c>
      <c r="D54" s="904"/>
      <c r="E54" s="904"/>
      <c r="F54" s="904"/>
      <c r="G54" s="904"/>
      <c r="H54" s="904"/>
      <c r="I54" s="904"/>
      <c r="J54" s="904"/>
      <c r="K54" s="904"/>
      <c r="L54" s="904"/>
      <c r="M54" s="904"/>
      <c r="N54" s="904"/>
      <c r="O54" s="904"/>
    </row>
    <row r="55" spans="1:15" s="110" customFormat="1" ht="93.75" customHeight="1">
      <c r="A55" s="901"/>
      <c r="B55" s="902"/>
      <c r="C55" s="105" t="s">
        <v>198</v>
      </c>
      <c r="D55" s="105" t="s">
        <v>199</v>
      </c>
      <c r="E55" s="105" t="s">
        <v>200</v>
      </c>
      <c r="F55" s="105" t="s">
        <v>201</v>
      </c>
      <c r="G55" s="105" t="s">
        <v>202</v>
      </c>
      <c r="H55" s="105" t="s">
        <v>203</v>
      </c>
      <c r="I55" s="105" t="s">
        <v>204</v>
      </c>
      <c r="J55" s="105" t="s">
        <v>205</v>
      </c>
      <c r="K55" s="105" t="s">
        <v>206</v>
      </c>
      <c r="L55" s="105" t="s">
        <v>207</v>
      </c>
      <c r="M55" s="105" t="s">
        <v>208</v>
      </c>
      <c r="N55" s="105" t="s">
        <v>209</v>
      </c>
      <c r="O55" s="105" t="s">
        <v>210</v>
      </c>
    </row>
    <row r="56" spans="1:15" s="688" customFormat="1" ht="21">
      <c r="A56" s="692" t="s">
        <v>1121</v>
      </c>
      <c r="B56" s="693" t="s">
        <v>1128</v>
      </c>
      <c r="C56" s="681"/>
      <c r="D56" s="681"/>
      <c r="E56" s="681"/>
      <c r="F56" s="681"/>
      <c r="G56" s="681"/>
      <c r="H56" s="681">
        <v>1</v>
      </c>
      <c r="I56" s="681"/>
      <c r="J56" s="681"/>
      <c r="K56" s="681"/>
      <c r="L56" s="681">
        <v>1</v>
      </c>
      <c r="M56" s="681"/>
      <c r="N56" s="681"/>
      <c r="O56" s="681"/>
    </row>
    <row r="57" spans="1:15" s="688" customFormat="1" ht="21">
      <c r="A57" s="692" t="s">
        <v>1122</v>
      </c>
      <c r="B57" s="693" t="s">
        <v>1129</v>
      </c>
      <c r="C57" s="681"/>
      <c r="D57" s="681"/>
      <c r="E57" s="681"/>
      <c r="F57" s="681"/>
      <c r="G57" s="681"/>
      <c r="H57" s="681">
        <v>1</v>
      </c>
      <c r="I57" s="681"/>
      <c r="J57" s="681"/>
      <c r="K57" s="681"/>
      <c r="L57" s="681"/>
      <c r="M57" s="681"/>
      <c r="N57" s="681"/>
      <c r="O57" s="681"/>
    </row>
    <row r="58" spans="1:15" s="688" customFormat="1" ht="21">
      <c r="A58" s="692" t="s">
        <v>1130</v>
      </c>
      <c r="B58" s="693" t="s">
        <v>1131</v>
      </c>
      <c r="C58" s="681"/>
      <c r="D58" s="681"/>
      <c r="E58" s="681"/>
      <c r="F58" s="681"/>
      <c r="G58" s="681"/>
      <c r="H58" s="681">
        <v>1</v>
      </c>
      <c r="I58" s="681"/>
      <c r="J58" s="681"/>
      <c r="K58" s="681"/>
      <c r="L58" s="681"/>
      <c r="M58" s="681"/>
      <c r="N58" s="681"/>
      <c r="O58" s="681"/>
    </row>
    <row r="59" spans="1:15" s="688" customFormat="1" ht="21">
      <c r="A59" s="692" t="s">
        <v>1132</v>
      </c>
      <c r="B59" s="693" t="s">
        <v>1133</v>
      </c>
      <c r="C59" s="681"/>
      <c r="D59" s="681"/>
      <c r="E59" s="681"/>
      <c r="F59" s="681"/>
      <c r="G59" s="681"/>
      <c r="H59" s="681">
        <v>1</v>
      </c>
      <c r="I59" s="681"/>
      <c r="J59" s="681"/>
      <c r="K59" s="681"/>
      <c r="L59" s="681"/>
      <c r="M59" s="681"/>
      <c r="N59" s="681"/>
      <c r="O59" s="681"/>
    </row>
    <row r="60" spans="1:15" s="688" customFormat="1" ht="21">
      <c r="A60" s="692" t="s">
        <v>1134</v>
      </c>
      <c r="B60" s="693" t="s">
        <v>1135</v>
      </c>
      <c r="C60" s="681">
        <v>1</v>
      </c>
      <c r="D60" s="681"/>
      <c r="E60" s="681"/>
      <c r="F60" s="681">
        <v>1</v>
      </c>
      <c r="G60" s="681"/>
      <c r="H60" s="681">
        <v>1</v>
      </c>
      <c r="I60" s="681"/>
      <c r="J60" s="681"/>
      <c r="K60" s="681"/>
      <c r="L60" s="681"/>
      <c r="M60" s="681"/>
      <c r="N60" s="681"/>
      <c r="O60" s="681"/>
    </row>
    <row r="61" spans="1:15" s="688" customFormat="1" ht="21">
      <c r="A61" s="687" t="s">
        <v>1136</v>
      </c>
      <c r="B61" s="686" t="s">
        <v>1137</v>
      </c>
      <c r="C61" s="681"/>
      <c r="D61" s="681"/>
      <c r="E61" s="681"/>
      <c r="F61" s="681"/>
      <c r="G61" s="681"/>
      <c r="H61" s="681">
        <v>1</v>
      </c>
      <c r="I61" s="681"/>
      <c r="J61" s="681"/>
      <c r="K61" s="681"/>
      <c r="L61" s="681">
        <v>1</v>
      </c>
      <c r="M61" s="681"/>
      <c r="N61" s="681"/>
      <c r="O61" s="681"/>
    </row>
    <row r="62" spans="1:15" s="688" customFormat="1" ht="21">
      <c r="A62" s="687" t="s">
        <v>1138</v>
      </c>
      <c r="B62" s="686" t="s">
        <v>1139</v>
      </c>
      <c r="C62" s="681"/>
      <c r="D62" s="681"/>
      <c r="E62" s="681"/>
      <c r="F62" s="681"/>
      <c r="G62" s="681"/>
      <c r="H62" s="681">
        <v>1</v>
      </c>
      <c r="I62" s="681"/>
      <c r="J62" s="681"/>
      <c r="K62" s="681"/>
      <c r="L62" s="681"/>
      <c r="M62" s="681"/>
      <c r="N62" s="681"/>
      <c r="O62" s="681"/>
    </row>
    <row r="63" spans="1:15" s="688" customFormat="1" ht="21">
      <c r="A63" s="687" t="s">
        <v>1140</v>
      </c>
      <c r="B63" s="686" t="s">
        <v>1141</v>
      </c>
      <c r="C63" s="681"/>
      <c r="D63" s="681"/>
      <c r="E63" s="681"/>
      <c r="F63" s="681"/>
      <c r="G63" s="681"/>
      <c r="H63" s="681">
        <v>1</v>
      </c>
      <c r="I63" s="681"/>
      <c r="J63" s="681"/>
      <c r="K63" s="681"/>
      <c r="L63" s="681"/>
      <c r="M63" s="681"/>
      <c r="N63" s="681"/>
      <c r="O63" s="681"/>
    </row>
    <row r="64" spans="1:15" s="674" customFormat="1" ht="23.25">
      <c r="A64" s="676" t="s">
        <v>1142</v>
      </c>
      <c r="B64" s="677" t="s">
        <v>1143</v>
      </c>
      <c r="C64" s="675"/>
      <c r="D64" s="675"/>
      <c r="E64" s="675"/>
      <c r="F64" s="675"/>
      <c r="G64" s="675"/>
      <c r="H64" s="675">
        <v>1</v>
      </c>
      <c r="I64" s="675"/>
      <c r="J64" s="675"/>
      <c r="K64" s="675"/>
      <c r="L64" s="675">
        <v>1</v>
      </c>
      <c r="M64" s="675"/>
      <c r="N64" s="675"/>
      <c r="O64" s="675"/>
    </row>
    <row r="65" spans="1:15" s="674" customFormat="1" ht="23.25">
      <c r="A65" s="676" t="s">
        <v>1144</v>
      </c>
      <c r="B65" s="677" t="s">
        <v>1145</v>
      </c>
      <c r="C65" s="675"/>
      <c r="D65" s="675"/>
      <c r="E65" s="675"/>
      <c r="F65" s="675"/>
      <c r="G65" s="675"/>
      <c r="H65" s="675">
        <v>1</v>
      </c>
      <c r="I65" s="675"/>
      <c r="J65" s="675"/>
      <c r="K65" s="675"/>
      <c r="L65" s="675"/>
      <c r="M65" s="675"/>
      <c r="N65" s="675"/>
      <c r="O65" s="675"/>
    </row>
    <row r="66" spans="1:15" s="674" customFormat="1" ht="23.25">
      <c r="A66" s="676" t="s">
        <v>1146</v>
      </c>
      <c r="B66" s="677" t="s">
        <v>1147</v>
      </c>
      <c r="C66" s="675"/>
      <c r="D66" s="675"/>
      <c r="E66" s="675"/>
      <c r="F66" s="675"/>
      <c r="G66" s="675"/>
      <c r="H66" s="675">
        <v>1</v>
      </c>
      <c r="I66" s="675"/>
      <c r="J66" s="675"/>
      <c r="K66" s="675"/>
      <c r="L66" s="675"/>
      <c r="M66" s="675"/>
      <c r="N66" s="675"/>
      <c r="O66" s="675"/>
    </row>
    <row r="67" spans="1:15" s="674" customFormat="1" ht="23.25">
      <c r="A67" s="676" t="s">
        <v>1148</v>
      </c>
      <c r="B67" s="677" t="s">
        <v>1149</v>
      </c>
      <c r="C67" s="675"/>
      <c r="D67" s="675"/>
      <c r="E67" s="675"/>
      <c r="F67" s="675"/>
      <c r="G67" s="675"/>
      <c r="H67" s="675">
        <v>1</v>
      </c>
      <c r="I67" s="675"/>
      <c r="J67" s="675"/>
      <c r="K67" s="675"/>
      <c r="L67" s="675"/>
      <c r="M67" s="675"/>
      <c r="N67" s="675"/>
      <c r="O67" s="675"/>
    </row>
    <row r="68" spans="1:15" s="688" customFormat="1" ht="21">
      <c r="A68" s="687" t="s">
        <v>1150</v>
      </c>
      <c r="B68" s="686" t="s">
        <v>1151</v>
      </c>
      <c r="C68" s="681"/>
      <c r="D68" s="681"/>
      <c r="E68" s="681"/>
      <c r="F68" s="681"/>
      <c r="G68" s="681"/>
      <c r="H68" s="681">
        <v>1</v>
      </c>
      <c r="I68" s="681"/>
      <c r="J68" s="681"/>
      <c r="K68" s="681"/>
      <c r="L68" s="681"/>
      <c r="M68" s="681"/>
      <c r="N68" s="681"/>
      <c r="O68" s="681"/>
    </row>
    <row r="69" spans="1:15" s="688" customFormat="1" ht="42">
      <c r="A69" s="687" t="s">
        <v>1152</v>
      </c>
      <c r="B69" s="686" t="s">
        <v>1153</v>
      </c>
      <c r="C69" s="681"/>
      <c r="D69" s="681"/>
      <c r="E69" s="681"/>
      <c r="F69" s="681"/>
      <c r="G69" s="681"/>
      <c r="H69" s="681">
        <v>1</v>
      </c>
      <c r="I69" s="681"/>
      <c r="J69" s="681"/>
      <c r="K69" s="681"/>
      <c r="L69" s="681"/>
      <c r="M69" s="681"/>
      <c r="N69" s="681"/>
      <c r="O69" s="681"/>
    </row>
    <row r="70" spans="1:15" s="15" customFormat="1" ht="26.25">
      <c r="A70" s="787" t="s">
        <v>348</v>
      </c>
      <c r="B70" s="787"/>
      <c r="C70" s="787"/>
      <c r="D70" s="787"/>
      <c r="E70" s="787"/>
      <c r="F70" s="787"/>
      <c r="G70" s="787"/>
      <c r="H70" s="787"/>
      <c r="I70" s="787"/>
      <c r="J70" s="787"/>
      <c r="K70" s="895" t="s">
        <v>1313</v>
      </c>
      <c r="L70" s="895"/>
      <c r="M70" s="895"/>
      <c r="N70" s="895"/>
      <c r="O70" s="895"/>
    </row>
    <row r="71" spans="1:15" s="15" customFormat="1" ht="26.2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895"/>
      <c r="L71" s="895"/>
      <c r="M71" s="895"/>
      <c r="N71" s="895"/>
      <c r="O71" s="895"/>
    </row>
    <row r="72" spans="1:15" s="110" customFormat="1" ht="23.25">
      <c r="A72" s="899" t="s">
        <v>1156</v>
      </c>
      <c r="B72" s="900"/>
      <c r="C72" s="904" t="s">
        <v>297</v>
      </c>
      <c r="D72" s="904"/>
      <c r="E72" s="904"/>
      <c r="F72" s="904"/>
      <c r="G72" s="904"/>
      <c r="H72" s="904"/>
      <c r="I72" s="904"/>
      <c r="J72" s="904"/>
      <c r="K72" s="904"/>
      <c r="L72" s="904"/>
      <c r="M72" s="904"/>
      <c r="N72" s="904"/>
      <c r="O72" s="904"/>
    </row>
    <row r="73" spans="1:15" s="110" customFormat="1" ht="93.75" customHeight="1">
      <c r="A73" s="901"/>
      <c r="B73" s="902"/>
      <c r="C73" s="105" t="s">
        <v>198</v>
      </c>
      <c r="D73" s="105" t="s">
        <v>199</v>
      </c>
      <c r="E73" s="105" t="s">
        <v>200</v>
      </c>
      <c r="F73" s="105" t="s">
        <v>201</v>
      </c>
      <c r="G73" s="105" t="s">
        <v>202</v>
      </c>
      <c r="H73" s="105" t="s">
        <v>203</v>
      </c>
      <c r="I73" s="105" t="s">
        <v>204</v>
      </c>
      <c r="J73" s="105" t="s">
        <v>205</v>
      </c>
      <c r="K73" s="105" t="s">
        <v>206</v>
      </c>
      <c r="L73" s="105" t="s">
        <v>207</v>
      </c>
      <c r="M73" s="105" t="s">
        <v>208</v>
      </c>
      <c r="N73" s="105" t="s">
        <v>209</v>
      </c>
      <c r="O73" s="105" t="s">
        <v>210</v>
      </c>
    </row>
    <row r="74" spans="1:15" s="688" customFormat="1" ht="42">
      <c r="A74" s="687" t="s">
        <v>1154</v>
      </c>
      <c r="B74" s="686" t="s">
        <v>1155</v>
      </c>
      <c r="C74" s="681"/>
      <c r="D74" s="681"/>
      <c r="E74" s="681"/>
      <c r="F74" s="681"/>
      <c r="G74" s="681"/>
      <c r="H74" s="681">
        <v>1</v>
      </c>
      <c r="I74" s="681"/>
      <c r="J74" s="681"/>
      <c r="K74" s="681"/>
      <c r="L74" s="681"/>
      <c r="M74" s="681"/>
      <c r="N74" s="681"/>
      <c r="O74" s="681"/>
    </row>
    <row r="75" spans="1:15" s="15" customFormat="1" ht="23.25">
      <c r="A75" s="918" t="s">
        <v>125</v>
      </c>
      <c r="B75" s="919"/>
      <c r="C75" s="67">
        <f aca="true" t="shared" si="2" ref="C75:O75">SUM(C46:C74)</f>
        <v>1</v>
      </c>
      <c r="D75" s="67">
        <f t="shared" si="2"/>
        <v>0</v>
      </c>
      <c r="E75" s="67">
        <f t="shared" si="2"/>
        <v>0</v>
      </c>
      <c r="F75" s="67">
        <f t="shared" si="2"/>
        <v>2</v>
      </c>
      <c r="G75" s="67">
        <f t="shared" si="2"/>
        <v>0</v>
      </c>
      <c r="H75" s="67">
        <f t="shared" si="2"/>
        <v>20</v>
      </c>
      <c r="I75" s="67">
        <f t="shared" si="2"/>
        <v>0</v>
      </c>
      <c r="J75" s="67">
        <f t="shared" si="2"/>
        <v>0</v>
      </c>
      <c r="K75" s="67">
        <f t="shared" si="2"/>
        <v>0</v>
      </c>
      <c r="L75" s="67">
        <f t="shared" si="2"/>
        <v>4</v>
      </c>
      <c r="M75" s="67">
        <f t="shared" si="2"/>
        <v>0</v>
      </c>
      <c r="N75" s="67">
        <f t="shared" si="2"/>
        <v>0</v>
      </c>
      <c r="O75" s="67">
        <f t="shared" si="2"/>
        <v>0</v>
      </c>
    </row>
    <row r="76" spans="1:15" s="15" customFormat="1" ht="23.25">
      <c r="A76" s="512" t="s">
        <v>538</v>
      </c>
      <c r="B76" s="513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</row>
    <row r="77" spans="1:15" s="688" customFormat="1" ht="21">
      <c r="A77" s="696" t="s">
        <v>1157</v>
      </c>
      <c r="B77" s="695" t="s">
        <v>1158</v>
      </c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681"/>
      <c r="N77" s="681"/>
      <c r="O77" s="681"/>
    </row>
    <row r="78" spans="1:15" s="688" customFormat="1" ht="21">
      <c r="A78" s="697" t="s">
        <v>1159</v>
      </c>
      <c r="B78" s="693" t="s">
        <v>1160</v>
      </c>
      <c r="C78" s="681"/>
      <c r="D78" s="681"/>
      <c r="E78" s="681"/>
      <c r="F78" s="681"/>
      <c r="G78" s="681"/>
      <c r="H78" s="681">
        <v>1</v>
      </c>
      <c r="I78" s="681"/>
      <c r="J78" s="681"/>
      <c r="K78" s="681"/>
      <c r="L78" s="681"/>
      <c r="M78" s="681"/>
      <c r="N78" s="681"/>
      <c r="O78" s="681"/>
    </row>
    <row r="79" spans="1:15" s="688" customFormat="1" ht="21">
      <c r="A79" s="697" t="s">
        <v>1161</v>
      </c>
      <c r="B79" s="693" t="s">
        <v>1162</v>
      </c>
      <c r="C79" s="681"/>
      <c r="D79" s="681"/>
      <c r="E79" s="681"/>
      <c r="F79" s="681"/>
      <c r="G79" s="681"/>
      <c r="H79" s="681">
        <v>1</v>
      </c>
      <c r="I79" s="681"/>
      <c r="J79" s="681"/>
      <c r="K79" s="681"/>
      <c r="L79" s="681"/>
      <c r="M79" s="681"/>
      <c r="N79" s="681"/>
      <c r="O79" s="681"/>
    </row>
    <row r="80" spans="1:15" s="674" customFormat="1" ht="23.25">
      <c r="A80" s="698" t="s">
        <v>1163</v>
      </c>
      <c r="B80" s="678" t="s">
        <v>1164</v>
      </c>
      <c r="C80" s="675"/>
      <c r="D80" s="675"/>
      <c r="E80" s="675"/>
      <c r="F80" s="675"/>
      <c r="G80" s="675"/>
      <c r="H80" s="675">
        <v>1</v>
      </c>
      <c r="I80" s="675"/>
      <c r="J80" s="675"/>
      <c r="K80" s="675"/>
      <c r="L80" s="675"/>
      <c r="M80" s="675"/>
      <c r="N80" s="675"/>
      <c r="O80" s="675"/>
    </row>
    <row r="81" spans="1:15" s="674" customFormat="1" ht="23.25">
      <c r="A81" s="698" t="s">
        <v>1165</v>
      </c>
      <c r="B81" s="678" t="s">
        <v>1166</v>
      </c>
      <c r="C81" s="675"/>
      <c r="D81" s="675"/>
      <c r="E81" s="675"/>
      <c r="F81" s="675"/>
      <c r="G81" s="675"/>
      <c r="H81" s="675">
        <v>1</v>
      </c>
      <c r="I81" s="675"/>
      <c r="J81" s="675"/>
      <c r="K81" s="675"/>
      <c r="L81" s="675"/>
      <c r="M81" s="675"/>
      <c r="N81" s="675"/>
      <c r="O81" s="675"/>
    </row>
    <row r="82" spans="1:15" s="674" customFormat="1" ht="23.25">
      <c r="A82" s="698" t="s">
        <v>1167</v>
      </c>
      <c r="B82" s="678" t="s">
        <v>99</v>
      </c>
      <c r="C82" s="675">
        <v>1</v>
      </c>
      <c r="D82" s="675"/>
      <c r="E82" s="675"/>
      <c r="F82" s="675">
        <v>1</v>
      </c>
      <c r="G82" s="675"/>
      <c r="H82" s="675"/>
      <c r="I82" s="675"/>
      <c r="J82" s="675"/>
      <c r="K82" s="675"/>
      <c r="L82" s="675"/>
      <c r="M82" s="675"/>
      <c r="N82" s="675"/>
      <c r="O82" s="675"/>
    </row>
    <row r="83" spans="1:15" s="688" customFormat="1" ht="21">
      <c r="A83" s="697" t="s">
        <v>1168</v>
      </c>
      <c r="B83" s="693" t="s">
        <v>1169</v>
      </c>
      <c r="C83" s="681"/>
      <c r="D83" s="681"/>
      <c r="E83" s="681"/>
      <c r="F83" s="681"/>
      <c r="G83" s="681"/>
      <c r="H83" s="681"/>
      <c r="I83" s="681"/>
      <c r="J83" s="681"/>
      <c r="K83" s="681"/>
      <c r="L83" s="681">
        <v>1</v>
      </c>
      <c r="M83" s="681"/>
      <c r="N83" s="681"/>
      <c r="O83" s="681"/>
    </row>
    <row r="84" spans="1:15" s="688" customFormat="1" ht="21">
      <c r="A84" s="697" t="s">
        <v>1170</v>
      </c>
      <c r="B84" s="693" t="s">
        <v>819</v>
      </c>
      <c r="C84" s="681"/>
      <c r="D84" s="681"/>
      <c r="E84" s="681"/>
      <c r="F84" s="681"/>
      <c r="G84" s="681"/>
      <c r="H84" s="681">
        <v>1</v>
      </c>
      <c r="I84" s="681"/>
      <c r="J84" s="681"/>
      <c r="K84" s="681"/>
      <c r="L84" s="681">
        <v>1</v>
      </c>
      <c r="M84" s="681"/>
      <c r="N84" s="681"/>
      <c r="O84" s="681"/>
    </row>
    <row r="85" spans="1:15" s="688" customFormat="1" ht="21">
      <c r="A85" s="697" t="s">
        <v>1204</v>
      </c>
      <c r="B85" s="693" t="s">
        <v>1205</v>
      </c>
      <c r="C85" s="681"/>
      <c r="D85" s="681"/>
      <c r="E85" s="681"/>
      <c r="F85" s="681"/>
      <c r="G85" s="681"/>
      <c r="H85" s="681">
        <v>1</v>
      </c>
      <c r="I85" s="681"/>
      <c r="J85" s="681"/>
      <c r="K85" s="681"/>
      <c r="L85" s="681"/>
      <c r="M85" s="681"/>
      <c r="N85" s="681"/>
      <c r="O85" s="681"/>
    </row>
    <row r="86" spans="1:15" s="688" customFormat="1" ht="21">
      <c r="A86" s="697" t="s">
        <v>1171</v>
      </c>
      <c r="B86" s="693" t="s">
        <v>1172</v>
      </c>
      <c r="C86" s="681"/>
      <c r="D86" s="681"/>
      <c r="E86" s="681"/>
      <c r="F86" s="681"/>
      <c r="G86" s="681"/>
      <c r="H86" s="681">
        <v>1</v>
      </c>
      <c r="I86" s="681"/>
      <c r="J86" s="681"/>
      <c r="K86" s="681"/>
      <c r="L86" s="681"/>
      <c r="M86" s="681"/>
      <c r="N86" s="681"/>
      <c r="O86" s="681"/>
    </row>
    <row r="87" spans="1:15" s="688" customFormat="1" ht="42">
      <c r="A87" s="697" t="s">
        <v>1173</v>
      </c>
      <c r="B87" s="693" t="s">
        <v>1174</v>
      </c>
      <c r="C87" s="681"/>
      <c r="D87" s="681"/>
      <c r="E87" s="681"/>
      <c r="F87" s="681"/>
      <c r="G87" s="681"/>
      <c r="H87" s="681">
        <v>1</v>
      </c>
      <c r="I87" s="681"/>
      <c r="J87" s="681"/>
      <c r="K87" s="681"/>
      <c r="L87" s="681"/>
      <c r="M87" s="681"/>
      <c r="N87" s="681"/>
      <c r="O87" s="681"/>
    </row>
    <row r="88" spans="1:15" s="15" customFormat="1" ht="26.25">
      <c r="A88" s="787" t="s">
        <v>348</v>
      </c>
      <c r="B88" s="787"/>
      <c r="C88" s="787"/>
      <c r="D88" s="787"/>
      <c r="E88" s="787"/>
      <c r="F88" s="787"/>
      <c r="G88" s="787"/>
      <c r="H88" s="787"/>
      <c r="I88" s="787"/>
      <c r="J88" s="787"/>
      <c r="K88" s="895" t="s">
        <v>1314</v>
      </c>
      <c r="L88" s="895"/>
      <c r="M88" s="895"/>
      <c r="N88" s="895"/>
      <c r="O88" s="895"/>
    </row>
    <row r="89" spans="1:15" s="15" customFormat="1" ht="26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895"/>
      <c r="L89" s="895"/>
      <c r="M89" s="895"/>
      <c r="N89" s="895"/>
      <c r="O89" s="895"/>
    </row>
    <row r="90" spans="1:15" s="110" customFormat="1" ht="23.25">
      <c r="A90" s="899" t="s">
        <v>1156</v>
      </c>
      <c r="B90" s="900"/>
      <c r="C90" s="904" t="s">
        <v>297</v>
      </c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</row>
    <row r="91" spans="1:15" s="110" customFormat="1" ht="93.75" customHeight="1">
      <c r="A91" s="901"/>
      <c r="B91" s="902"/>
      <c r="C91" s="105" t="s">
        <v>198</v>
      </c>
      <c r="D91" s="105" t="s">
        <v>199</v>
      </c>
      <c r="E91" s="105" t="s">
        <v>200</v>
      </c>
      <c r="F91" s="105" t="s">
        <v>201</v>
      </c>
      <c r="G91" s="105" t="s">
        <v>202</v>
      </c>
      <c r="H91" s="105" t="s">
        <v>203</v>
      </c>
      <c r="I91" s="105" t="s">
        <v>204</v>
      </c>
      <c r="J91" s="105" t="s">
        <v>205</v>
      </c>
      <c r="K91" s="105" t="s">
        <v>206</v>
      </c>
      <c r="L91" s="105" t="s">
        <v>207</v>
      </c>
      <c r="M91" s="105" t="s">
        <v>208</v>
      </c>
      <c r="N91" s="105" t="s">
        <v>209</v>
      </c>
      <c r="O91" s="105" t="s">
        <v>210</v>
      </c>
    </row>
    <row r="92" spans="1:15" s="688" customFormat="1" ht="21">
      <c r="A92" s="697" t="s">
        <v>1175</v>
      </c>
      <c r="B92" s="693" t="s">
        <v>99</v>
      </c>
      <c r="C92" s="681">
        <v>1</v>
      </c>
      <c r="D92" s="681"/>
      <c r="E92" s="681"/>
      <c r="F92" s="681">
        <v>1</v>
      </c>
      <c r="G92" s="681"/>
      <c r="H92" s="681">
        <v>1</v>
      </c>
      <c r="I92" s="681"/>
      <c r="J92" s="681"/>
      <c r="K92" s="681"/>
      <c r="L92" s="681"/>
      <c r="M92" s="681"/>
      <c r="N92" s="681"/>
      <c r="O92" s="681"/>
    </row>
    <row r="93" spans="1:15" s="688" customFormat="1" ht="21">
      <c r="A93" s="697" t="s">
        <v>1176</v>
      </c>
      <c r="B93" s="693" t="s">
        <v>1177</v>
      </c>
      <c r="C93" s="681"/>
      <c r="D93" s="681"/>
      <c r="E93" s="681"/>
      <c r="F93" s="681"/>
      <c r="G93" s="681"/>
      <c r="H93" s="681">
        <v>1</v>
      </c>
      <c r="I93" s="681"/>
      <c r="J93" s="681">
        <v>1</v>
      </c>
      <c r="K93" s="681"/>
      <c r="L93" s="681"/>
      <c r="M93" s="681"/>
      <c r="N93" s="681"/>
      <c r="O93" s="681"/>
    </row>
    <row r="94" spans="1:15" s="688" customFormat="1" ht="21">
      <c r="A94" s="697" t="s">
        <v>1178</v>
      </c>
      <c r="B94" s="693" t="s">
        <v>1179</v>
      </c>
      <c r="C94" s="681"/>
      <c r="D94" s="681"/>
      <c r="E94" s="681"/>
      <c r="F94" s="681"/>
      <c r="G94" s="681"/>
      <c r="H94" s="681">
        <v>1</v>
      </c>
      <c r="I94" s="681"/>
      <c r="J94" s="681"/>
      <c r="K94" s="681"/>
      <c r="L94" s="681"/>
      <c r="M94" s="681"/>
      <c r="N94" s="681"/>
      <c r="O94" s="681"/>
    </row>
    <row r="95" spans="1:15" s="688" customFormat="1" ht="21">
      <c r="A95" s="697" t="s">
        <v>1180</v>
      </c>
      <c r="B95" s="693" t="s">
        <v>1181</v>
      </c>
      <c r="C95" s="681"/>
      <c r="D95" s="681"/>
      <c r="E95" s="681"/>
      <c r="F95" s="681"/>
      <c r="G95" s="681"/>
      <c r="H95" s="681">
        <v>1</v>
      </c>
      <c r="I95" s="681"/>
      <c r="J95" s="681"/>
      <c r="K95" s="681"/>
      <c r="L95" s="681"/>
      <c r="M95" s="681"/>
      <c r="N95" s="681"/>
      <c r="O95" s="681"/>
    </row>
    <row r="96" spans="1:15" s="688" customFormat="1" ht="21">
      <c r="A96" s="697" t="s">
        <v>1182</v>
      </c>
      <c r="B96" s="693" t="s">
        <v>1183</v>
      </c>
      <c r="C96" s="681"/>
      <c r="D96" s="681"/>
      <c r="E96" s="681"/>
      <c r="F96" s="681"/>
      <c r="G96" s="681"/>
      <c r="H96" s="681">
        <v>1</v>
      </c>
      <c r="I96" s="681"/>
      <c r="J96" s="681"/>
      <c r="K96" s="681"/>
      <c r="L96" s="681"/>
      <c r="M96" s="681"/>
      <c r="N96" s="681"/>
      <c r="O96" s="681"/>
    </row>
    <row r="97" spans="1:15" s="688" customFormat="1" ht="21">
      <c r="A97" s="697" t="s">
        <v>1184</v>
      </c>
      <c r="B97" s="693" t="s">
        <v>99</v>
      </c>
      <c r="C97" s="681">
        <v>1</v>
      </c>
      <c r="D97" s="681"/>
      <c r="E97" s="681"/>
      <c r="F97" s="681">
        <v>1</v>
      </c>
      <c r="G97" s="681"/>
      <c r="H97" s="681">
        <v>1</v>
      </c>
      <c r="I97" s="681"/>
      <c r="J97" s="681"/>
      <c r="K97" s="681"/>
      <c r="L97" s="681"/>
      <c r="M97" s="681"/>
      <c r="N97" s="681"/>
      <c r="O97" s="681"/>
    </row>
    <row r="98" spans="1:15" s="688" customFormat="1" ht="21">
      <c r="A98" s="699" t="s">
        <v>1185</v>
      </c>
      <c r="B98" s="686" t="s">
        <v>1186</v>
      </c>
      <c r="C98" s="681"/>
      <c r="D98" s="681"/>
      <c r="E98" s="681"/>
      <c r="F98" s="681"/>
      <c r="G98" s="681"/>
      <c r="H98" s="681">
        <v>1</v>
      </c>
      <c r="I98" s="681"/>
      <c r="J98" s="681"/>
      <c r="K98" s="681"/>
      <c r="L98" s="681"/>
      <c r="M98" s="681"/>
      <c r="N98" s="681"/>
      <c r="O98" s="681"/>
    </row>
    <row r="99" spans="1:15" s="688" customFormat="1" ht="27" customHeight="1">
      <c r="A99" s="699" t="s">
        <v>1206</v>
      </c>
      <c r="B99" s="686" t="s">
        <v>1328</v>
      </c>
      <c r="C99" s="681"/>
      <c r="D99" s="681"/>
      <c r="E99" s="681"/>
      <c r="F99" s="681"/>
      <c r="G99" s="681">
        <v>1</v>
      </c>
      <c r="H99" s="681">
        <v>1</v>
      </c>
      <c r="I99" s="681"/>
      <c r="J99" s="681"/>
      <c r="K99" s="681"/>
      <c r="L99" s="681"/>
      <c r="M99" s="681"/>
      <c r="N99" s="681"/>
      <c r="O99" s="681"/>
    </row>
    <row r="100" spans="1:15" s="688" customFormat="1" ht="21">
      <c r="A100" s="699" t="s">
        <v>1187</v>
      </c>
      <c r="B100" s="686" t="s">
        <v>1188</v>
      </c>
      <c r="C100" s="681"/>
      <c r="D100" s="681"/>
      <c r="E100" s="681"/>
      <c r="F100" s="681"/>
      <c r="G100" s="681"/>
      <c r="H100" s="681">
        <v>1</v>
      </c>
      <c r="I100" s="681"/>
      <c r="J100" s="681"/>
      <c r="K100" s="681"/>
      <c r="L100" s="681"/>
      <c r="M100" s="681"/>
      <c r="N100" s="681"/>
      <c r="O100" s="681"/>
    </row>
    <row r="101" spans="1:15" s="688" customFormat="1" ht="21">
      <c r="A101" s="699" t="s">
        <v>1189</v>
      </c>
      <c r="B101" s="686" t="s">
        <v>1190</v>
      </c>
      <c r="C101" s="681">
        <v>1</v>
      </c>
      <c r="D101" s="681"/>
      <c r="E101" s="681"/>
      <c r="F101" s="681">
        <v>1</v>
      </c>
      <c r="G101" s="681"/>
      <c r="H101" s="681">
        <v>1</v>
      </c>
      <c r="I101" s="681"/>
      <c r="J101" s="681"/>
      <c r="K101" s="681"/>
      <c r="L101" s="681"/>
      <c r="M101" s="681"/>
      <c r="N101" s="681"/>
      <c r="O101" s="681"/>
    </row>
    <row r="102" spans="1:15" s="688" customFormat="1" ht="21">
      <c r="A102" s="699" t="s">
        <v>1191</v>
      </c>
      <c r="B102" s="686" t="s">
        <v>1192</v>
      </c>
      <c r="C102" s="681"/>
      <c r="D102" s="681"/>
      <c r="E102" s="681"/>
      <c r="F102" s="681"/>
      <c r="G102" s="681"/>
      <c r="H102" s="681">
        <v>1</v>
      </c>
      <c r="I102" s="681"/>
      <c r="J102" s="681"/>
      <c r="K102" s="681"/>
      <c r="L102" s="681"/>
      <c r="M102" s="681"/>
      <c r="N102" s="681"/>
      <c r="O102" s="681"/>
    </row>
    <row r="103" spans="1:15" s="688" customFormat="1" ht="21">
      <c r="A103" s="699" t="s">
        <v>1193</v>
      </c>
      <c r="B103" s="686" t="s">
        <v>1194</v>
      </c>
      <c r="C103" s="681">
        <v>1</v>
      </c>
      <c r="D103" s="681"/>
      <c r="E103" s="681"/>
      <c r="F103" s="681">
        <v>1</v>
      </c>
      <c r="G103" s="681">
        <v>1</v>
      </c>
      <c r="H103" s="681"/>
      <c r="I103" s="681"/>
      <c r="J103" s="681"/>
      <c r="K103" s="681"/>
      <c r="L103" s="681"/>
      <c r="M103" s="681"/>
      <c r="N103" s="681"/>
      <c r="O103" s="681"/>
    </row>
    <row r="104" spans="1:15" s="688" customFormat="1" ht="25.5" customHeight="1">
      <c r="A104" s="699" t="s">
        <v>1195</v>
      </c>
      <c r="B104" s="686" t="s">
        <v>1196</v>
      </c>
      <c r="C104" s="681">
        <v>1</v>
      </c>
      <c r="D104" s="681"/>
      <c r="E104" s="681"/>
      <c r="F104" s="681">
        <v>1</v>
      </c>
      <c r="G104" s="681"/>
      <c r="H104" s="681">
        <v>1</v>
      </c>
      <c r="I104" s="681"/>
      <c r="J104" s="681"/>
      <c r="K104" s="681"/>
      <c r="L104" s="681"/>
      <c r="M104" s="681"/>
      <c r="N104" s="681"/>
      <c r="O104" s="681"/>
    </row>
    <row r="105" spans="1:15" s="688" customFormat="1" ht="21">
      <c r="A105" s="699" t="s">
        <v>1197</v>
      </c>
      <c r="B105" s="686" t="s">
        <v>1198</v>
      </c>
      <c r="C105" s="681"/>
      <c r="D105" s="681"/>
      <c r="E105" s="681"/>
      <c r="F105" s="681"/>
      <c r="G105" s="681">
        <v>1</v>
      </c>
      <c r="H105" s="681"/>
      <c r="I105" s="681"/>
      <c r="J105" s="681"/>
      <c r="K105" s="681"/>
      <c r="L105" s="681"/>
      <c r="M105" s="681"/>
      <c r="N105" s="681"/>
      <c r="O105" s="681"/>
    </row>
    <row r="106" spans="1:15" s="688" customFormat="1" ht="21">
      <c r="A106" s="699" t="s">
        <v>1199</v>
      </c>
      <c r="B106" s="686" t="s">
        <v>99</v>
      </c>
      <c r="C106" s="681">
        <v>1</v>
      </c>
      <c r="D106" s="681"/>
      <c r="E106" s="681"/>
      <c r="F106" s="681">
        <v>1</v>
      </c>
      <c r="G106" s="681"/>
      <c r="H106" s="681">
        <v>1</v>
      </c>
      <c r="I106" s="681"/>
      <c r="J106" s="681"/>
      <c r="K106" s="681"/>
      <c r="L106" s="681"/>
      <c r="M106" s="681"/>
      <c r="N106" s="681"/>
      <c r="O106" s="681"/>
    </row>
    <row r="107" spans="1:15" s="15" customFormat="1" ht="26.25">
      <c r="A107" s="787" t="s">
        <v>348</v>
      </c>
      <c r="B107" s="787"/>
      <c r="C107" s="787"/>
      <c r="D107" s="787"/>
      <c r="E107" s="787"/>
      <c r="F107" s="787"/>
      <c r="G107" s="787"/>
      <c r="H107" s="787"/>
      <c r="I107" s="787"/>
      <c r="J107" s="787"/>
      <c r="K107" s="895" t="s">
        <v>1315</v>
      </c>
      <c r="L107" s="895"/>
      <c r="M107" s="895"/>
      <c r="N107" s="895"/>
      <c r="O107" s="895"/>
    </row>
    <row r="108" spans="1:15" s="15" customFormat="1" ht="26.2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895"/>
      <c r="L108" s="895"/>
      <c r="M108" s="895"/>
      <c r="N108" s="895"/>
      <c r="O108" s="895"/>
    </row>
    <row r="109" spans="1:15" s="110" customFormat="1" ht="23.25">
      <c r="A109" s="899" t="s">
        <v>1156</v>
      </c>
      <c r="B109" s="900"/>
      <c r="C109" s="904" t="s">
        <v>297</v>
      </c>
      <c r="D109" s="904"/>
      <c r="E109" s="904"/>
      <c r="F109" s="904"/>
      <c r="G109" s="904"/>
      <c r="H109" s="904"/>
      <c r="I109" s="904"/>
      <c r="J109" s="904"/>
      <c r="K109" s="904"/>
      <c r="L109" s="904"/>
      <c r="M109" s="904"/>
      <c r="N109" s="904"/>
      <c r="O109" s="904"/>
    </row>
    <row r="110" spans="1:15" s="110" customFormat="1" ht="93.75" customHeight="1">
      <c r="A110" s="901"/>
      <c r="B110" s="902"/>
      <c r="C110" s="105" t="s">
        <v>198</v>
      </c>
      <c r="D110" s="105" t="s">
        <v>199</v>
      </c>
      <c r="E110" s="105" t="s">
        <v>200</v>
      </c>
      <c r="F110" s="105" t="s">
        <v>201</v>
      </c>
      <c r="G110" s="105" t="s">
        <v>202</v>
      </c>
      <c r="H110" s="105" t="s">
        <v>203</v>
      </c>
      <c r="I110" s="105" t="s">
        <v>204</v>
      </c>
      <c r="J110" s="105" t="s">
        <v>205</v>
      </c>
      <c r="K110" s="105" t="s">
        <v>206</v>
      </c>
      <c r="L110" s="105" t="s">
        <v>207</v>
      </c>
      <c r="M110" s="105" t="s">
        <v>208</v>
      </c>
      <c r="N110" s="105" t="s">
        <v>209</v>
      </c>
      <c r="O110" s="105" t="s">
        <v>210</v>
      </c>
    </row>
    <row r="111" spans="1:15" s="688" customFormat="1" ht="21">
      <c r="A111" s="699" t="s">
        <v>1200</v>
      </c>
      <c r="B111" s="686" t="s">
        <v>1201</v>
      </c>
      <c r="C111" s="681"/>
      <c r="D111" s="681"/>
      <c r="E111" s="681"/>
      <c r="F111" s="681"/>
      <c r="G111" s="681"/>
      <c r="H111" s="681">
        <v>1</v>
      </c>
      <c r="I111" s="681"/>
      <c r="J111" s="681"/>
      <c r="K111" s="681"/>
      <c r="L111" s="681"/>
      <c r="M111" s="681"/>
      <c r="N111" s="681"/>
      <c r="O111" s="681"/>
    </row>
    <row r="112" spans="1:15" s="688" customFormat="1" ht="21">
      <c r="A112" s="699" t="s">
        <v>1329</v>
      </c>
      <c r="B112" s="686" t="s">
        <v>1330</v>
      </c>
      <c r="C112" s="681"/>
      <c r="D112" s="681"/>
      <c r="E112" s="681"/>
      <c r="F112" s="681"/>
      <c r="G112" s="681"/>
      <c r="H112" s="681">
        <v>1</v>
      </c>
      <c r="I112" s="681"/>
      <c r="J112" s="681"/>
      <c r="K112" s="681"/>
      <c r="L112" s="681"/>
      <c r="M112" s="681"/>
      <c r="N112" s="681"/>
      <c r="O112" s="681"/>
    </row>
    <row r="113" spans="1:15" s="688" customFormat="1" ht="21">
      <c r="A113" s="699" t="s">
        <v>1202</v>
      </c>
      <c r="B113" s="686" t="s">
        <v>1203</v>
      </c>
      <c r="C113" s="681"/>
      <c r="D113" s="681"/>
      <c r="E113" s="681"/>
      <c r="F113" s="681"/>
      <c r="G113" s="681"/>
      <c r="H113" s="681">
        <v>1</v>
      </c>
      <c r="I113" s="681"/>
      <c r="J113" s="681"/>
      <c r="K113" s="681"/>
      <c r="L113" s="681"/>
      <c r="M113" s="681"/>
      <c r="N113" s="681"/>
      <c r="O113" s="681"/>
    </row>
    <row r="114" spans="1:15" s="700" customFormat="1" ht="23.25">
      <c r="A114" s="918" t="s">
        <v>125</v>
      </c>
      <c r="B114" s="919"/>
      <c r="C114" s="67">
        <f aca="true" t="shared" si="3" ref="C114:O114">SUM(C76:C113)</f>
        <v>7</v>
      </c>
      <c r="D114" s="67">
        <f t="shared" si="3"/>
        <v>0</v>
      </c>
      <c r="E114" s="67">
        <f t="shared" si="3"/>
        <v>0</v>
      </c>
      <c r="F114" s="67">
        <f t="shared" si="3"/>
        <v>7</v>
      </c>
      <c r="G114" s="67">
        <f t="shared" si="3"/>
        <v>3</v>
      </c>
      <c r="H114" s="67">
        <f t="shared" si="3"/>
        <v>24</v>
      </c>
      <c r="I114" s="67">
        <f t="shared" si="3"/>
        <v>0</v>
      </c>
      <c r="J114" s="67">
        <f t="shared" si="3"/>
        <v>1</v>
      </c>
      <c r="K114" s="67">
        <f t="shared" si="3"/>
        <v>0</v>
      </c>
      <c r="L114" s="67">
        <f t="shared" si="3"/>
        <v>2</v>
      </c>
      <c r="M114" s="67">
        <f t="shared" si="3"/>
        <v>0</v>
      </c>
      <c r="N114" s="67">
        <f t="shared" si="3"/>
        <v>0</v>
      </c>
      <c r="O114" s="67">
        <f t="shared" si="3"/>
        <v>0</v>
      </c>
    </row>
    <row r="115" spans="1:15" s="15" customFormat="1" ht="22.5" customHeight="1">
      <c r="A115" s="512" t="s">
        <v>537</v>
      </c>
      <c r="B115" s="513"/>
      <c r="C115" s="511"/>
      <c r="D115" s="511"/>
      <c r="E115" s="511"/>
      <c r="F115" s="511"/>
      <c r="G115" s="511"/>
      <c r="H115" s="511"/>
      <c r="I115" s="511"/>
      <c r="J115" s="511"/>
      <c r="K115" s="511"/>
      <c r="L115" s="511"/>
      <c r="M115" s="511"/>
      <c r="N115" s="511"/>
      <c r="O115" s="511"/>
    </row>
    <row r="116" spans="1:15" s="688" customFormat="1" ht="42">
      <c r="A116" s="696" t="s">
        <v>1331</v>
      </c>
      <c r="B116" s="695" t="s">
        <v>1337</v>
      </c>
      <c r="C116" s="681"/>
      <c r="D116" s="681"/>
      <c r="E116" s="681"/>
      <c r="F116" s="681"/>
      <c r="G116" s="681"/>
      <c r="H116" s="681">
        <v>1</v>
      </c>
      <c r="I116" s="681"/>
      <c r="J116" s="681"/>
      <c r="K116" s="681"/>
      <c r="L116" s="681">
        <v>1</v>
      </c>
      <c r="M116" s="681"/>
      <c r="N116" s="681"/>
      <c r="O116" s="681"/>
    </row>
    <row r="117" spans="1:15" s="688" customFormat="1" ht="46.5" customHeight="1">
      <c r="A117" s="697" t="s">
        <v>1332</v>
      </c>
      <c r="B117" s="693" t="s">
        <v>1338</v>
      </c>
      <c r="C117" s="681"/>
      <c r="D117" s="681"/>
      <c r="E117" s="681"/>
      <c r="F117" s="681"/>
      <c r="G117" s="681"/>
      <c r="H117" s="681">
        <v>1</v>
      </c>
      <c r="I117" s="681"/>
      <c r="J117" s="681"/>
      <c r="K117" s="681"/>
      <c r="L117" s="681">
        <v>1</v>
      </c>
      <c r="M117" s="681"/>
      <c r="N117" s="681"/>
      <c r="O117" s="681">
        <v>1</v>
      </c>
    </row>
    <row r="118" spans="1:15" s="688" customFormat="1" ht="21">
      <c r="A118" s="697" t="s">
        <v>1333</v>
      </c>
      <c r="B118" s="693" t="s">
        <v>1339</v>
      </c>
      <c r="C118" s="681"/>
      <c r="D118" s="681"/>
      <c r="E118" s="681"/>
      <c r="F118" s="681"/>
      <c r="G118" s="681"/>
      <c r="H118" s="681">
        <v>1</v>
      </c>
      <c r="I118" s="681"/>
      <c r="J118" s="681"/>
      <c r="K118" s="681"/>
      <c r="L118" s="681">
        <v>1</v>
      </c>
      <c r="M118" s="681"/>
      <c r="N118" s="681"/>
      <c r="O118" s="681"/>
    </row>
    <row r="119" spans="1:15" s="688" customFormat="1" ht="21">
      <c r="A119" s="697" t="s">
        <v>1335</v>
      </c>
      <c r="B119" s="693" t="s">
        <v>1340</v>
      </c>
      <c r="C119" s="681"/>
      <c r="D119" s="681"/>
      <c r="E119" s="681"/>
      <c r="F119" s="681"/>
      <c r="G119" s="681">
        <v>1</v>
      </c>
      <c r="H119" s="681"/>
      <c r="I119" s="681"/>
      <c r="J119" s="681"/>
      <c r="K119" s="681"/>
      <c r="L119" s="681"/>
      <c r="M119" s="681"/>
      <c r="N119" s="681"/>
      <c r="O119" s="681"/>
    </row>
    <row r="120" spans="1:15" s="688" customFormat="1" ht="21">
      <c r="A120" s="697" t="s">
        <v>1334</v>
      </c>
      <c r="B120" s="693" t="s">
        <v>99</v>
      </c>
      <c r="C120" s="681">
        <v>1</v>
      </c>
      <c r="D120" s="681"/>
      <c r="E120" s="681"/>
      <c r="F120" s="681">
        <v>1</v>
      </c>
      <c r="G120" s="681"/>
      <c r="H120" s="681">
        <v>1</v>
      </c>
      <c r="I120" s="681"/>
      <c r="J120" s="681"/>
      <c r="K120" s="681"/>
      <c r="L120" s="681"/>
      <c r="M120" s="681"/>
      <c r="N120" s="681"/>
      <c r="O120" s="681"/>
    </row>
    <row r="121" spans="1:15" s="688" customFormat="1" ht="21">
      <c r="A121" s="687" t="s">
        <v>1341</v>
      </c>
      <c r="B121" s="686" t="s">
        <v>1342</v>
      </c>
      <c r="C121" s="681"/>
      <c r="D121" s="681"/>
      <c r="E121" s="681"/>
      <c r="F121" s="681"/>
      <c r="G121" s="681"/>
      <c r="H121" s="681">
        <v>1</v>
      </c>
      <c r="I121" s="681"/>
      <c r="J121" s="681"/>
      <c r="K121" s="681"/>
      <c r="L121" s="681">
        <v>1</v>
      </c>
      <c r="M121" s="681"/>
      <c r="N121" s="681"/>
      <c r="O121" s="681"/>
    </row>
    <row r="122" spans="1:15" s="688" customFormat="1" ht="42">
      <c r="A122" s="687" t="s">
        <v>1343</v>
      </c>
      <c r="B122" s="686" t="s">
        <v>1344</v>
      </c>
      <c r="C122" s="681"/>
      <c r="D122" s="681"/>
      <c r="E122" s="681"/>
      <c r="F122" s="681">
        <v>1</v>
      </c>
      <c r="G122" s="681"/>
      <c r="H122" s="681">
        <v>1</v>
      </c>
      <c r="I122" s="681"/>
      <c r="J122" s="681">
        <v>1</v>
      </c>
      <c r="K122" s="681"/>
      <c r="L122" s="681">
        <v>1</v>
      </c>
      <c r="M122" s="681"/>
      <c r="N122" s="681"/>
      <c r="O122" s="681">
        <v>1</v>
      </c>
    </row>
    <row r="123" spans="1:15" s="15" customFormat="1" ht="26.25">
      <c r="A123" s="787" t="s">
        <v>348</v>
      </c>
      <c r="B123" s="787"/>
      <c r="C123" s="787"/>
      <c r="D123" s="787"/>
      <c r="E123" s="787"/>
      <c r="F123" s="787"/>
      <c r="G123" s="787"/>
      <c r="H123" s="787"/>
      <c r="I123" s="787"/>
      <c r="J123" s="787"/>
      <c r="K123" s="895" t="s">
        <v>1316</v>
      </c>
      <c r="L123" s="895"/>
      <c r="M123" s="895"/>
      <c r="N123" s="895"/>
      <c r="O123" s="895"/>
    </row>
    <row r="124" spans="1:15" s="15" customFormat="1" ht="26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895"/>
      <c r="L124" s="895"/>
      <c r="M124" s="895"/>
      <c r="N124" s="895"/>
      <c r="O124" s="895"/>
    </row>
    <row r="125" spans="1:15" s="110" customFormat="1" ht="23.25">
      <c r="A125" s="899" t="s">
        <v>1156</v>
      </c>
      <c r="B125" s="900"/>
      <c r="C125" s="904" t="s">
        <v>297</v>
      </c>
      <c r="D125" s="904"/>
      <c r="E125" s="904"/>
      <c r="F125" s="904"/>
      <c r="G125" s="904"/>
      <c r="H125" s="904"/>
      <c r="I125" s="904"/>
      <c r="J125" s="904"/>
      <c r="K125" s="904"/>
      <c r="L125" s="904"/>
      <c r="M125" s="904"/>
      <c r="N125" s="904"/>
      <c r="O125" s="904"/>
    </row>
    <row r="126" spans="1:15" s="110" customFormat="1" ht="93.75" customHeight="1">
      <c r="A126" s="901"/>
      <c r="B126" s="902"/>
      <c r="C126" s="105" t="s">
        <v>198</v>
      </c>
      <c r="D126" s="105" t="s">
        <v>199</v>
      </c>
      <c r="E126" s="105" t="s">
        <v>200</v>
      </c>
      <c r="F126" s="105" t="s">
        <v>201</v>
      </c>
      <c r="G126" s="105" t="s">
        <v>202</v>
      </c>
      <c r="H126" s="105" t="s">
        <v>203</v>
      </c>
      <c r="I126" s="105" t="s">
        <v>204</v>
      </c>
      <c r="J126" s="105" t="s">
        <v>205</v>
      </c>
      <c r="K126" s="105" t="s">
        <v>206</v>
      </c>
      <c r="L126" s="105" t="s">
        <v>207</v>
      </c>
      <c r="M126" s="105" t="s">
        <v>208</v>
      </c>
      <c r="N126" s="105" t="s">
        <v>209</v>
      </c>
      <c r="O126" s="105" t="s">
        <v>210</v>
      </c>
    </row>
    <row r="127" spans="1:15" s="688" customFormat="1" ht="42">
      <c r="A127" s="687" t="s">
        <v>1332</v>
      </c>
      <c r="B127" s="686" t="s">
        <v>1345</v>
      </c>
      <c r="C127" s="681"/>
      <c r="D127" s="681"/>
      <c r="E127" s="681"/>
      <c r="F127" s="681"/>
      <c r="G127" s="681"/>
      <c r="H127" s="681">
        <v>1</v>
      </c>
      <c r="I127" s="681"/>
      <c r="J127" s="681"/>
      <c r="K127" s="681"/>
      <c r="L127" s="681">
        <v>1</v>
      </c>
      <c r="M127" s="681"/>
      <c r="N127" s="681"/>
      <c r="O127" s="681">
        <v>1</v>
      </c>
    </row>
    <row r="128" spans="1:15" s="688" customFormat="1" ht="42">
      <c r="A128" s="687" t="s">
        <v>1346</v>
      </c>
      <c r="B128" s="686" t="s">
        <v>1347</v>
      </c>
      <c r="C128" s="681"/>
      <c r="D128" s="681"/>
      <c r="E128" s="681"/>
      <c r="F128" s="681"/>
      <c r="G128" s="681"/>
      <c r="H128" s="681"/>
      <c r="I128" s="681"/>
      <c r="J128" s="681"/>
      <c r="K128" s="681"/>
      <c r="L128" s="681">
        <v>1</v>
      </c>
      <c r="M128" s="681"/>
      <c r="N128" s="681"/>
      <c r="O128" s="681">
        <v>1</v>
      </c>
    </row>
    <row r="129" spans="1:15" s="688" customFormat="1" ht="42">
      <c r="A129" s="687" t="s">
        <v>1348</v>
      </c>
      <c r="B129" s="686" t="s">
        <v>1349</v>
      </c>
      <c r="C129" s="681"/>
      <c r="D129" s="681"/>
      <c r="E129" s="681"/>
      <c r="F129" s="681"/>
      <c r="G129" s="681"/>
      <c r="H129" s="681">
        <v>1</v>
      </c>
      <c r="I129" s="681"/>
      <c r="J129" s="681"/>
      <c r="K129" s="681"/>
      <c r="L129" s="681">
        <v>1</v>
      </c>
      <c r="M129" s="681"/>
      <c r="N129" s="681"/>
      <c r="O129" s="681"/>
    </row>
    <row r="130" spans="1:15" s="688" customFormat="1" ht="42">
      <c r="A130" s="687" t="s">
        <v>1350</v>
      </c>
      <c r="B130" s="686" t="s">
        <v>1351</v>
      </c>
      <c r="C130" s="681"/>
      <c r="D130" s="681"/>
      <c r="E130" s="681"/>
      <c r="F130" s="681"/>
      <c r="G130" s="681"/>
      <c r="H130" s="681"/>
      <c r="I130" s="681"/>
      <c r="J130" s="681"/>
      <c r="K130" s="681"/>
      <c r="L130" s="681">
        <v>1</v>
      </c>
      <c r="M130" s="681"/>
      <c r="N130" s="681"/>
      <c r="O130" s="681">
        <v>1</v>
      </c>
    </row>
    <row r="131" spans="1:15" s="688" customFormat="1" ht="21">
      <c r="A131" s="687" t="s">
        <v>1352</v>
      </c>
      <c r="B131" s="686" t="s">
        <v>1353</v>
      </c>
      <c r="C131" s="681"/>
      <c r="D131" s="681"/>
      <c r="E131" s="681"/>
      <c r="F131" s="681"/>
      <c r="G131" s="681">
        <v>1</v>
      </c>
      <c r="H131" s="681"/>
      <c r="I131" s="681"/>
      <c r="J131" s="681"/>
      <c r="K131" s="681"/>
      <c r="L131" s="681"/>
      <c r="M131" s="681"/>
      <c r="N131" s="681"/>
      <c r="O131" s="681"/>
    </row>
    <row r="132" spans="1:15" s="15" customFormat="1" ht="23.25">
      <c r="A132" s="918" t="s">
        <v>125</v>
      </c>
      <c r="B132" s="919"/>
      <c r="C132" s="67">
        <f aca="true" t="shared" si="4" ref="C132:O132">SUM(C115:C131)</f>
        <v>1</v>
      </c>
      <c r="D132" s="67">
        <f t="shared" si="4"/>
        <v>0</v>
      </c>
      <c r="E132" s="67">
        <f t="shared" si="4"/>
        <v>0</v>
      </c>
      <c r="F132" s="67">
        <f t="shared" si="4"/>
        <v>2</v>
      </c>
      <c r="G132" s="67">
        <f t="shared" si="4"/>
        <v>2</v>
      </c>
      <c r="H132" s="67">
        <f t="shared" si="4"/>
        <v>8</v>
      </c>
      <c r="I132" s="67">
        <f t="shared" si="4"/>
        <v>0</v>
      </c>
      <c r="J132" s="67">
        <f t="shared" si="4"/>
        <v>1</v>
      </c>
      <c r="K132" s="67">
        <f t="shared" si="4"/>
        <v>0</v>
      </c>
      <c r="L132" s="67">
        <f t="shared" si="4"/>
        <v>9</v>
      </c>
      <c r="M132" s="67">
        <f t="shared" si="4"/>
        <v>0</v>
      </c>
      <c r="N132" s="67">
        <f t="shared" si="4"/>
        <v>0</v>
      </c>
      <c r="O132" s="67">
        <f t="shared" si="4"/>
        <v>5</v>
      </c>
    </row>
    <row r="133" spans="1:15" s="15" customFormat="1" ht="23.25">
      <c r="A133" s="512" t="s">
        <v>539</v>
      </c>
      <c r="B133" s="513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</row>
    <row r="134" spans="1:15" s="688" customFormat="1" ht="21">
      <c r="A134" s="701" t="s">
        <v>1354</v>
      </c>
      <c r="B134" s="695" t="s">
        <v>1355</v>
      </c>
      <c r="C134" s="681"/>
      <c r="D134" s="681"/>
      <c r="E134" s="681"/>
      <c r="F134" s="681"/>
      <c r="G134" s="681"/>
      <c r="H134" s="681">
        <v>1</v>
      </c>
      <c r="I134" s="681"/>
      <c r="J134" s="681"/>
      <c r="K134" s="681"/>
      <c r="L134" s="681"/>
      <c r="M134" s="681"/>
      <c r="N134" s="681"/>
      <c r="O134" s="681"/>
    </row>
    <row r="135" spans="1:15" s="688" customFormat="1" ht="42">
      <c r="A135" s="692" t="s">
        <v>1356</v>
      </c>
      <c r="B135" s="693" t="s">
        <v>1357</v>
      </c>
      <c r="C135" s="681"/>
      <c r="D135" s="681"/>
      <c r="E135" s="681"/>
      <c r="F135" s="681"/>
      <c r="G135" s="681"/>
      <c r="H135" s="681">
        <v>1</v>
      </c>
      <c r="I135" s="681"/>
      <c r="J135" s="681"/>
      <c r="K135" s="681"/>
      <c r="L135" s="681"/>
      <c r="M135" s="681"/>
      <c r="N135" s="681"/>
      <c r="O135" s="681"/>
    </row>
    <row r="136" spans="1:15" s="15" customFormat="1" ht="26.25">
      <c r="A136" s="787" t="s">
        <v>348</v>
      </c>
      <c r="B136" s="787"/>
      <c r="C136" s="787"/>
      <c r="D136" s="787"/>
      <c r="E136" s="787"/>
      <c r="F136" s="787"/>
      <c r="G136" s="787"/>
      <c r="H136" s="787"/>
      <c r="I136" s="787"/>
      <c r="J136" s="787"/>
      <c r="K136" s="895" t="s">
        <v>1317</v>
      </c>
      <c r="L136" s="895"/>
      <c r="M136" s="895"/>
      <c r="N136" s="895"/>
      <c r="O136" s="895"/>
    </row>
    <row r="137" spans="1:15" s="15" customFormat="1" ht="26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895"/>
      <c r="L137" s="895"/>
      <c r="M137" s="895"/>
      <c r="N137" s="895"/>
      <c r="O137" s="895"/>
    </row>
    <row r="138" spans="1:15" s="110" customFormat="1" ht="23.25">
      <c r="A138" s="899" t="s">
        <v>1156</v>
      </c>
      <c r="B138" s="900"/>
      <c r="C138" s="904" t="s">
        <v>297</v>
      </c>
      <c r="D138" s="904"/>
      <c r="E138" s="904"/>
      <c r="F138" s="904"/>
      <c r="G138" s="904"/>
      <c r="H138" s="904"/>
      <c r="I138" s="904"/>
      <c r="J138" s="904"/>
      <c r="K138" s="904"/>
      <c r="L138" s="904"/>
      <c r="M138" s="904"/>
      <c r="N138" s="904"/>
      <c r="O138" s="904"/>
    </row>
    <row r="139" spans="1:15" s="110" customFormat="1" ht="93.75" customHeight="1">
      <c r="A139" s="901"/>
      <c r="B139" s="902"/>
      <c r="C139" s="105" t="s">
        <v>198</v>
      </c>
      <c r="D139" s="105" t="s">
        <v>199</v>
      </c>
      <c r="E139" s="105" t="s">
        <v>200</v>
      </c>
      <c r="F139" s="105" t="s">
        <v>201</v>
      </c>
      <c r="G139" s="105" t="s">
        <v>202</v>
      </c>
      <c r="H139" s="105" t="s">
        <v>203</v>
      </c>
      <c r="I139" s="105" t="s">
        <v>204</v>
      </c>
      <c r="J139" s="105" t="s">
        <v>205</v>
      </c>
      <c r="K139" s="105" t="s">
        <v>206</v>
      </c>
      <c r="L139" s="105" t="s">
        <v>207</v>
      </c>
      <c r="M139" s="105" t="s">
        <v>208</v>
      </c>
      <c r="N139" s="105" t="s">
        <v>209</v>
      </c>
      <c r="O139" s="105" t="s">
        <v>210</v>
      </c>
    </row>
    <row r="140" spans="1:15" s="688" customFormat="1" ht="42">
      <c r="A140" s="692" t="s">
        <v>1358</v>
      </c>
      <c r="B140" s="693" t="s">
        <v>1359</v>
      </c>
      <c r="C140" s="681"/>
      <c r="D140" s="681"/>
      <c r="E140" s="681"/>
      <c r="F140" s="681"/>
      <c r="G140" s="681"/>
      <c r="H140" s="681">
        <v>1</v>
      </c>
      <c r="I140" s="681"/>
      <c r="J140" s="681"/>
      <c r="K140" s="681"/>
      <c r="L140" s="681"/>
      <c r="M140" s="681"/>
      <c r="N140" s="681"/>
      <c r="O140" s="681"/>
    </row>
    <row r="141" spans="1:15" s="688" customFormat="1" ht="21">
      <c r="A141" s="692" t="s">
        <v>1360</v>
      </c>
      <c r="B141" s="693" t="s">
        <v>1361</v>
      </c>
      <c r="C141" s="681"/>
      <c r="D141" s="681"/>
      <c r="E141" s="681"/>
      <c r="F141" s="681"/>
      <c r="G141" s="681"/>
      <c r="H141" s="681">
        <v>1</v>
      </c>
      <c r="I141" s="681"/>
      <c r="J141" s="681"/>
      <c r="K141" s="681"/>
      <c r="L141" s="681"/>
      <c r="M141" s="681"/>
      <c r="N141" s="681"/>
      <c r="O141" s="681"/>
    </row>
    <row r="142" spans="1:15" s="688" customFormat="1" ht="21">
      <c r="A142" s="692" t="s">
        <v>1362</v>
      </c>
      <c r="B142" s="693" t="s">
        <v>1363</v>
      </c>
      <c r="C142" s="681"/>
      <c r="D142" s="681"/>
      <c r="E142" s="681"/>
      <c r="F142" s="681"/>
      <c r="G142" s="681"/>
      <c r="H142" s="681">
        <v>1</v>
      </c>
      <c r="I142" s="681"/>
      <c r="J142" s="681"/>
      <c r="K142" s="681"/>
      <c r="L142" s="681"/>
      <c r="M142" s="681"/>
      <c r="N142" s="681"/>
      <c r="O142" s="681"/>
    </row>
    <row r="143" spans="1:15" s="688" customFormat="1" ht="21">
      <c r="A143" s="692" t="s">
        <v>1364</v>
      </c>
      <c r="B143" s="693" t="s">
        <v>99</v>
      </c>
      <c r="C143" s="681">
        <v>1</v>
      </c>
      <c r="D143" s="681"/>
      <c r="E143" s="681"/>
      <c r="F143" s="681">
        <v>1</v>
      </c>
      <c r="G143" s="681"/>
      <c r="H143" s="681">
        <v>1</v>
      </c>
      <c r="I143" s="681"/>
      <c r="J143" s="681"/>
      <c r="K143" s="681"/>
      <c r="L143" s="681"/>
      <c r="M143" s="681"/>
      <c r="N143" s="681"/>
      <c r="O143" s="681"/>
    </row>
    <row r="144" spans="1:15" s="688" customFormat="1" ht="21">
      <c r="A144" s="692" t="s">
        <v>1365</v>
      </c>
      <c r="B144" s="693" t="s">
        <v>99</v>
      </c>
      <c r="C144" s="681"/>
      <c r="D144" s="681"/>
      <c r="E144" s="681"/>
      <c r="F144" s="681">
        <v>1</v>
      </c>
      <c r="G144" s="681"/>
      <c r="H144" s="681">
        <v>1</v>
      </c>
      <c r="I144" s="681"/>
      <c r="J144" s="681"/>
      <c r="K144" s="681"/>
      <c r="L144" s="681"/>
      <c r="M144" s="681"/>
      <c r="N144" s="681"/>
      <c r="O144" s="681"/>
    </row>
    <row r="145" spans="1:15" s="688" customFormat="1" ht="21">
      <c r="A145" s="687" t="s">
        <v>1366</v>
      </c>
      <c r="B145" s="686" t="s">
        <v>1367</v>
      </c>
      <c r="C145" s="681"/>
      <c r="D145" s="681"/>
      <c r="E145" s="681"/>
      <c r="F145" s="681"/>
      <c r="G145" s="681"/>
      <c r="H145" s="681">
        <v>1</v>
      </c>
      <c r="I145" s="681"/>
      <c r="J145" s="681"/>
      <c r="K145" s="681"/>
      <c r="L145" s="681"/>
      <c r="M145" s="681"/>
      <c r="N145" s="681"/>
      <c r="O145" s="681"/>
    </row>
    <row r="146" spans="1:15" s="688" customFormat="1" ht="42">
      <c r="A146" s="687" t="s">
        <v>1368</v>
      </c>
      <c r="B146" s="686" t="s">
        <v>1369</v>
      </c>
      <c r="C146" s="681"/>
      <c r="D146" s="681"/>
      <c r="E146" s="681"/>
      <c r="F146" s="681"/>
      <c r="G146" s="681"/>
      <c r="H146" s="681">
        <v>1</v>
      </c>
      <c r="I146" s="681"/>
      <c r="J146" s="681"/>
      <c r="K146" s="681"/>
      <c r="L146" s="681"/>
      <c r="M146" s="681"/>
      <c r="N146" s="681"/>
      <c r="O146" s="681"/>
    </row>
    <row r="147" spans="1:15" s="688" customFormat="1" ht="21">
      <c r="A147" s="687" t="s">
        <v>1370</v>
      </c>
      <c r="B147" s="686" t="s">
        <v>1371</v>
      </c>
      <c r="C147" s="681"/>
      <c r="D147" s="681"/>
      <c r="E147" s="681"/>
      <c r="F147" s="681"/>
      <c r="G147" s="681"/>
      <c r="H147" s="681">
        <v>1</v>
      </c>
      <c r="I147" s="681"/>
      <c r="J147" s="681"/>
      <c r="K147" s="681"/>
      <c r="L147" s="681"/>
      <c r="M147" s="681"/>
      <c r="N147" s="681"/>
      <c r="O147" s="681"/>
    </row>
    <row r="148" spans="1:15" s="15" customFormat="1" ht="23.25">
      <c r="A148" s="918" t="s">
        <v>125</v>
      </c>
      <c r="B148" s="919"/>
      <c r="C148" s="67">
        <f aca="true" t="shared" si="5" ref="C148:O148">SUM(C133:C147)</f>
        <v>1</v>
      </c>
      <c r="D148" s="67">
        <f t="shared" si="5"/>
        <v>0</v>
      </c>
      <c r="E148" s="67">
        <f t="shared" si="5"/>
        <v>0</v>
      </c>
      <c r="F148" s="67">
        <f t="shared" si="5"/>
        <v>2</v>
      </c>
      <c r="G148" s="67">
        <f t="shared" si="5"/>
        <v>0</v>
      </c>
      <c r="H148" s="67">
        <f t="shared" si="5"/>
        <v>10</v>
      </c>
      <c r="I148" s="67">
        <f t="shared" si="5"/>
        <v>0</v>
      </c>
      <c r="J148" s="67">
        <f t="shared" si="5"/>
        <v>0</v>
      </c>
      <c r="K148" s="67">
        <f t="shared" si="5"/>
        <v>0</v>
      </c>
      <c r="L148" s="67">
        <f t="shared" si="5"/>
        <v>0</v>
      </c>
      <c r="M148" s="67">
        <f t="shared" si="5"/>
        <v>0</v>
      </c>
      <c r="N148" s="67">
        <f t="shared" si="5"/>
        <v>0</v>
      </c>
      <c r="O148" s="67">
        <f t="shared" si="5"/>
        <v>0</v>
      </c>
    </row>
    <row r="149" spans="1:15" s="15" customFormat="1" ht="23.25">
      <c r="A149" s="512" t="s">
        <v>540</v>
      </c>
      <c r="B149" s="513"/>
      <c r="C149" s="511"/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</row>
    <row r="150" spans="1:15" s="688" customFormat="1" ht="24" customHeight="1">
      <c r="A150" s="701" t="s">
        <v>1372</v>
      </c>
      <c r="B150" s="695" t="s">
        <v>1373</v>
      </c>
      <c r="C150" s="681"/>
      <c r="D150" s="681"/>
      <c r="E150" s="681"/>
      <c r="F150" s="681"/>
      <c r="G150" s="681"/>
      <c r="H150" s="681"/>
      <c r="I150" s="681">
        <v>1</v>
      </c>
      <c r="J150" s="681"/>
      <c r="K150" s="681">
        <v>1</v>
      </c>
      <c r="L150" s="681"/>
      <c r="M150" s="681"/>
      <c r="N150" s="681"/>
      <c r="O150" s="681"/>
    </row>
    <row r="151" spans="1:15" s="688" customFormat="1" ht="21">
      <c r="A151" s="692" t="s">
        <v>1374</v>
      </c>
      <c r="B151" s="693" t="s">
        <v>1375</v>
      </c>
      <c r="C151" s="681"/>
      <c r="D151" s="681"/>
      <c r="E151" s="681"/>
      <c r="F151" s="681"/>
      <c r="G151" s="681"/>
      <c r="H151" s="681"/>
      <c r="I151" s="681">
        <v>1</v>
      </c>
      <c r="J151" s="681"/>
      <c r="K151" s="681">
        <v>1</v>
      </c>
      <c r="L151" s="681"/>
      <c r="M151" s="681"/>
      <c r="N151" s="681"/>
      <c r="O151" s="681"/>
    </row>
    <row r="152" spans="1:15" s="15" customFormat="1" ht="26.25">
      <c r="A152" s="787" t="s">
        <v>348</v>
      </c>
      <c r="B152" s="787"/>
      <c r="C152" s="787"/>
      <c r="D152" s="787"/>
      <c r="E152" s="787"/>
      <c r="F152" s="787"/>
      <c r="G152" s="787"/>
      <c r="H152" s="787"/>
      <c r="I152" s="787"/>
      <c r="J152" s="787"/>
      <c r="K152" s="895" t="s">
        <v>1318</v>
      </c>
      <c r="L152" s="895"/>
      <c r="M152" s="895"/>
      <c r="N152" s="895"/>
      <c r="O152" s="895"/>
    </row>
    <row r="153" spans="1:15" s="15" customFormat="1" ht="26.25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895"/>
      <c r="L153" s="895"/>
      <c r="M153" s="895"/>
      <c r="N153" s="895"/>
      <c r="O153" s="895"/>
    </row>
    <row r="154" spans="1:15" s="110" customFormat="1" ht="23.25">
      <c r="A154" s="899" t="s">
        <v>1156</v>
      </c>
      <c r="B154" s="900"/>
      <c r="C154" s="904" t="s">
        <v>297</v>
      </c>
      <c r="D154" s="904"/>
      <c r="E154" s="904"/>
      <c r="F154" s="904"/>
      <c r="G154" s="904"/>
      <c r="H154" s="904"/>
      <c r="I154" s="904"/>
      <c r="J154" s="904"/>
      <c r="K154" s="904"/>
      <c r="L154" s="904"/>
      <c r="M154" s="904"/>
      <c r="N154" s="904"/>
      <c r="O154" s="904"/>
    </row>
    <row r="155" spans="1:15" s="110" customFormat="1" ht="93.75" customHeight="1">
      <c r="A155" s="901"/>
      <c r="B155" s="902"/>
      <c r="C155" s="105" t="s">
        <v>198</v>
      </c>
      <c r="D155" s="105" t="s">
        <v>199</v>
      </c>
      <c r="E155" s="105" t="s">
        <v>200</v>
      </c>
      <c r="F155" s="105" t="s">
        <v>201</v>
      </c>
      <c r="G155" s="105" t="s">
        <v>202</v>
      </c>
      <c r="H155" s="105" t="s">
        <v>203</v>
      </c>
      <c r="I155" s="105" t="s">
        <v>204</v>
      </c>
      <c r="J155" s="105" t="s">
        <v>205</v>
      </c>
      <c r="K155" s="105" t="s">
        <v>206</v>
      </c>
      <c r="L155" s="105" t="s">
        <v>207</v>
      </c>
      <c r="M155" s="105" t="s">
        <v>208</v>
      </c>
      <c r="N155" s="105" t="s">
        <v>209</v>
      </c>
      <c r="O155" s="105" t="s">
        <v>210</v>
      </c>
    </row>
    <row r="156" spans="1:15" s="688" customFormat="1" ht="42">
      <c r="A156" s="692" t="s">
        <v>1376</v>
      </c>
      <c r="B156" s="693" t="s">
        <v>1377</v>
      </c>
      <c r="C156" s="681"/>
      <c r="D156" s="681"/>
      <c r="E156" s="681"/>
      <c r="F156" s="681"/>
      <c r="G156" s="681"/>
      <c r="H156" s="681"/>
      <c r="I156" s="681">
        <v>1</v>
      </c>
      <c r="J156" s="681"/>
      <c r="K156" s="681">
        <v>1</v>
      </c>
      <c r="L156" s="681"/>
      <c r="M156" s="681"/>
      <c r="N156" s="681"/>
      <c r="O156" s="681"/>
    </row>
    <row r="157" spans="1:15" s="688" customFormat="1" ht="21">
      <c r="A157" s="692" t="s">
        <v>1378</v>
      </c>
      <c r="B157" s="693" t="s">
        <v>1379</v>
      </c>
      <c r="C157" s="681"/>
      <c r="D157" s="681"/>
      <c r="E157" s="681"/>
      <c r="F157" s="681"/>
      <c r="G157" s="681"/>
      <c r="H157" s="681"/>
      <c r="I157" s="681">
        <v>1</v>
      </c>
      <c r="J157" s="681"/>
      <c r="K157" s="681">
        <v>1</v>
      </c>
      <c r="L157" s="681"/>
      <c r="M157" s="681"/>
      <c r="N157" s="681"/>
      <c r="O157" s="681"/>
    </row>
    <row r="158" spans="1:15" s="688" customFormat="1" ht="21">
      <c r="A158" s="692" t="s">
        <v>1380</v>
      </c>
      <c r="B158" s="693" t="s">
        <v>1381</v>
      </c>
      <c r="C158" s="681"/>
      <c r="D158" s="681"/>
      <c r="E158" s="681"/>
      <c r="F158" s="681"/>
      <c r="G158" s="681"/>
      <c r="H158" s="681"/>
      <c r="I158" s="681">
        <v>1</v>
      </c>
      <c r="J158" s="681"/>
      <c r="K158" s="681">
        <v>1</v>
      </c>
      <c r="L158" s="681"/>
      <c r="M158" s="681"/>
      <c r="N158" s="681"/>
      <c r="O158" s="681"/>
    </row>
    <row r="159" spans="1:15" s="688" customFormat="1" ht="21">
      <c r="A159" s="692" t="s">
        <v>1396</v>
      </c>
      <c r="B159" s="693" t="s">
        <v>1384</v>
      </c>
      <c r="C159" s="681"/>
      <c r="D159" s="681"/>
      <c r="E159" s="681"/>
      <c r="F159" s="681"/>
      <c r="G159" s="681"/>
      <c r="H159" s="681"/>
      <c r="I159" s="681">
        <v>1</v>
      </c>
      <c r="J159" s="681"/>
      <c r="K159" s="681">
        <v>1</v>
      </c>
      <c r="L159" s="681"/>
      <c r="M159" s="681"/>
      <c r="N159" s="681"/>
      <c r="O159" s="681"/>
    </row>
    <row r="160" spans="1:15" s="688" customFormat="1" ht="21">
      <c r="A160" s="692" t="s">
        <v>1385</v>
      </c>
      <c r="B160" s="693" t="s">
        <v>1135</v>
      </c>
      <c r="C160" s="681">
        <v>1</v>
      </c>
      <c r="D160" s="681"/>
      <c r="E160" s="681"/>
      <c r="F160" s="681">
        <v>1</v>
      </c>
      <c r="G160" s="681"/>
      <c r="H160" s="681"/>
      <c r="I160" s="681">
        <v>1</v>
      </c>
      <c r="J160" s="681"/>
      <c r="K160" s="681"/>
      <c r="L160" s="681"/>
      <c r="M160" s="681"/>
      <c r="N160" s="681"/>
      <c r="O160" s="681"/>
    </row>
    <row r="161" spans="1:15" s="688" customFormat="1" ht="21">
      <c r="A161" s="692" t="s">
        <v>1386</v>
      </c>
      <c r="B161" s="693" t="s">
        <v>1135</v>
      </c>
      <c r="C161" s="681">
        <v>1</v>
      </c>
      <c r="D161" s="681"/>
      <c r="E161" s="681"/>
      <c r="F161" s="681">
        <v>1</v>
      </c>
      <c r="G161" s="681"/>
      <c r="H161" s="681"/>
      <c r="I161" s="681">
        <v>1</v>
      </c>
      <c r="J161" s="681"/>
      <c r="K161" s="681"/>
      <c r="L161" s="681"/>
      <c r="M161" s="681"/>
      <c r="N161" s="681"/>
      <c r="O161" s="681"/>
    </row>
    <row r="162" spans="1:15" s="688" customFormat="1" ht="21">
      <c r="A162" s="687" t="s">
        <v>1388</v>
      </c>
      <c r="B162" s="686" t="s">
        <v>1389</v>
      </c>
      <c r="C162" s="681"/>
      <c r="D162" s="681"/>
      <c r="E162" s="681"/>
      <c r="F162" s="681"/>
      <c r="G162" s="681"/>
      <c r="H162" s="681"/>
      <c r="I162" s="681"/>
      <c r="J162" s="681">
        <v>1</v>
      </c>
      <c r="K162" s="681">
        <v>1</v>
      </c>
      <c r="L162" s="681"/>
      <c r="M162" s="681"/>
      <c r="N162" s="681"/>
      <c r="O162" s="681"/>
    </row>
    <row r="163" spans="1:15" s="688" customFormat="1" ht="21">
      <c r="A163" s="687" t="s">
        <v>1390</v>
      </c>
      <c r="B163" s="686" t="s">
        <v>12</v>
      </c>
      <c r="C163" s="681"/>
      <c r="D163" s="681"/>
      <c r="E163" s="681"/>
      <c r="F163" s="681"/>
      <c r="G163" s="681"/>
      <c r="H163" s="681"/>
      <c r="I163" s="681"/>
      <c r="J163" s="681">
        <v>1</v>
      </c>
      <c r="K163" s="681">
        <v>1</v>
      </c>
      <c r="L163" s="681"/>
      <c r="M163" s="681"/>
      <c r="N163" s="681"/>
      <c r="O163" s="681"/>
    </row>
    <row r="164" spans="1:15" s="688" customFormat="1" ht="21">
      <c r="A164" s="687" t="s">
        <v>1391</v>
      </c>
      <c r="B164" s="686" t="s">
        <v>63</v>
      </c>
      <c r="C164" s="681"/>
      <c r="D164" s="681"/>
      <c r="E164" s="681"/>
      <c r="F164" s="681"/>
      <c r="G164" s="681"/>
      <c r="H164" s="681"/>
      <c r="I164" s="681"/>
      <c r="J164" s="681">
        <v>1</v>
      </c>
      <c r="K164" s="681">
        <v>1</v>
      </c>
      <c r="L164" s="681"/>
      <c r="M164" s="681"/>
      <c r="N164" s="681"/>
      <c r="O164" s="681"/>
    </row>
    <row r="165" spans="1:15" s="688" customFormat="1" ht="63">
      <c r="A165" s="687" t="s">
        <v>1393</v>
      </c>
      <c r="B165" s="686" t="s">
        <v>1394</v>
      </c>
      <c r="C165" s="681"/>
      <c r="D165" s="681"/>
      <c r="E165" s="681"/>
      <c r="F165" s="681"/>
      <c r="G165" s="681"/>
      <c r="H165" s="681"/>
      <c r="I165" s="681"/>
      <c r="J165" s="681">
        <v>1</v>
      </c>
      <c r="K165" s="681">
        <v>1</v>
      </c>
      <c r="L165" s="681"/>
      <c r="M165" s="681"/>
      <c r="N165" s="681"/>
      <c r="O165" s="681">
        <v>1</v>
      </c>
    </row>
    <row r="166" spans="1:15" s="15" customFormat="1" ht="26.25">
      <c r="A166" s="787" t="s">
        <v>348</v>
      </c>
      <c r="B166" s="787"/>
      <c r="C166" s="787"/>
      <c r="D166" s="787"/>
      <c r="E166" s="787"/>
      <c r="F166" s="787"/>
      <c r="G166" s="787"/>
      <c r="H166" s="787"/>
      <c r="I166" s="787"/>
      <c r="J166" s="787"/>
      <c r="K166" s="895" t="s">
        <v>1319</v>
      </c>
      <c r="L166" s="895"/>
      <c r="M166" s="895"/>
      <c r="N166" s="895"/>
      <c r="O166" s="895"/>
    </row>
    <row r="167" spans="1:15" s="15" customFormat="1" ht="26.2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895"/>
      <c r="L167" s="895"/>
      <c r="M167" s="895"/>
      <c r="N167" s="895"/>
      <c r="O167" s="895"/>
    </row>
    <row r="168" spans="1:15" s="110" customFormat="1" ht="23.25">
      <c r="A168" s="899" t="s">
        <v>1156</v>
      </c>
      <c r="B168" s="900"/>
      <c r="C168" s="904" t="s">
        <v>297</v>
      </c>
      <c r="D168" s="904"/>
      <c r="E168" s="904"/>
      <c r="F168" s="904"/>
      <c r="G168" s="904"/>
      <c r="H168" s="904"/>
      <c r="I168" s="904"/>
      <c r="J168" s="904"/>
      <c r="K168" s="904"/>
      <c r="L168" s="904"/>
      <c r="M168" s="904"/>
      <c r="N168" s="904"/>
      <c r="O168" s="904"/>
    </row>
    <row r="169" spans="1:15" s="110" customFormat="1" ht="93.75" customHeight="1">
      <c r="A169" s="901"/>
      <c r="B169" s="902"/>
      <c r="C169" s="105" t="s">
        <v>198</v>
      </c>
      <c r="D169" s="105" t="s">
        <v>199</v>
      </c>
      <c r="E169" s="105" t="s">
        <v>200</v>
      </c>
      <c r="F169" s="105" t="s">
        <v>201</v>
      </c>
      <c r="G169" s="105" t="s">
        <v>202</v>
      </c>
      <c r="H169" s="105" t="s">
        <v>203</v>
      </c>
      <c r="I169" s="105" t="s">
        <v>204</v>
      </c>
      <c r="J169" s="105" t="s">
        <v>205</v>
      </c>
      <c r="K169" s="105" t="s">
        <v>206</v>
      </c>
      <c r="L169" s="105" t="s">
        <v>207</v>
      </c>
      <c r="M169" s="105" t="s">
        <v>208</v>
      </c>
      <c r="N169" s="105" t="s">
        <v>209</v>
      </c>
      <c r="O169" s="105" t="s">
        <v>210</v>
      </c>
    </row>
    <row r="170" spans="1:15" s="702" customFormat="1" ht="63">
      <c r="A170" s="687" t="s">
        <v>1395</v>
      </c>
      <c r="B170" s="686" t="s">
        <v>1320</v>
      </c>
      <c r="C170" s="681"/>
      <c r="D170" s="681"/>
      <c r="E170" s="681"/>
      <c r="F170" s="681"/>
      <c r="G170" s="681"/>
      <c r="H170" s="681"/>
      <c r="I170" s="681"/>
      <c r="J170" s="681">
        <v>1</v>
      </c>
      <c r="K170" s="681">
        <v>1</v>
      </c>
      <c r="L170" s="681"/>
      <c r="M170" s="681"/>
      <c r="N170" s="681"/>
      <c r="O170" s="681">
        <v>1</v>
      </c>
    </row>
    <row r="171" spans="1:15" ht="23.25">
      <c r="A171" s="918" t="s">
        <v>125</v>
      </c>
      <c r="B171" s="919"/>
      <c r="C171" s="67">
        <f aca="true" t="shared" si="6" ref="C171:O171">SUM(C149:C170)</f>
        <v>2</v>
      </c>
      <c r="D171" s="67">
        <f t="shared" si="6"/>
        <v>0</v>
      </c>
      <c r="E171" s="67">
        <f t="shared" si="6"/>
        <v>0</v>
      </c>
      <c r="F171" s="67">
        <f t="shared" si="6"/>
        <v>2</v>
      </c>
      <c r="G171" s="67">
        <f t="shared" si="6"/>
        <v>0</v>
      </c>
      <c r="H171" s="67">
        <f t="shared" si="6"/>
        <v>0</v>
      </c>
      <c r="I171" s="67">
        <f t="shared" si="6"/>
        <v>8</v>
      </c>
      <c r="J171" s="67">
        <f t="shared" si="6"/>
        <v>5</v>
      </c>
      <c r="K171" s="67">
        <f t="shared" si="6"/>
        <v>11</v>
      </c>
      <c r="L171" s="67">
        <f t="shared" si="6"/>
        <v>0</v>
      </c>
      <c r="M171" s="67">
        <f t="shared" si="6"/>
        <v>0</v>
      </c>
      <c r="N171" s="67">
        <f t="shared" si="6"/>
        <v>0</v>
      </c>
      <c r="O171" s="67">
        <f t="shared" si="6"/>
        <v>2</v>
      </c>
    </row>
    <row r="172" spans="1:15" ht="27.75" customHeight="1">
      <c r="A172" s="918" t="s">
        <v>269</v>
      </c>
      <c r="B172" s="919"/>
      <c r="C172" s="68">
        <f aca="true" t="shared" si="7" ref="C172:O172">SUM(C25,C45,C75,C114,C132,C148,C171)</f>
        <v>14</v>
      </c>
      <c r="D172" s="68">
        <f t="shared" si="7"/>
        <v>0</v>
      </c>
      <c r="E172" s="68">
        <f t="shared" si="7"/>
        <v>0</v>
      </c>
      <c r="F172" s="68">
        <f t="shared" si="7"/>
        <v>17</v>
      </c>
      <c r="G172" s="68">
        <f t="shared" si="7"/>
        <v>9</v>
      </c>
      <c r="H172" s="68">
        <f t="shared" si="7"/>
        <v>83</v>
      </c>
      <c r="I172" s="68">
        <f t="shared" si="7"/>
        <v>12</v>
      </c>
      <c r="J172" s="68">
        <f t="shared" si="7"/>
        <v>16</v>
      </c>
      <c r="K172" s="68">
        <f t="shared" si="7"/>
        <v>12</v>
      </c>
      <c r="L172" s="68">
        <f t="shared" si="7"/>
        <v>18</v>
      </c>
      <c r="M172" s="68">
        <f t="shared" si="7"/>
        <v>16</v>
      </c>
      <c r="N172" s="68">
        <f t="shared" si="7"/>
        <v>0</v>
      </c>
      <c r="O172" s="68">
        <f t="shared" si="7"/>
        <v>7</v>
      </c>
    </row>
    <row r="173" spans="1:15" ht="23.25">
      <c r="A173" s="25" t="s">
        <v>194</v>
      </c>
      <c r="B173" s="25"/>
      <c r="C173" s="25"/>
      <c r="D173" s="25"/>
      <c r="E173" s="25"/>
      <c r="F173" s="25"/>
      <c r="G173" s="917" t="s">
        <v>190</v>
      </c>
      <c r="H173" s="917"/>
      <c r="I173" s="917"/>
      <c r="J173" s="917"/>
      <c r="K173" s="917"/>
      <c r="L173" s="917"/>
      <c r="M173" s="917"/>
      <c r="N173" s="917"/>
      <c r="O173" s="917"/>
    </row>
    <row r="174" spans="1:15" ht="23.25">
      <c r="A174" s="25" t="s">
        <v>170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903" t="s">
        <v>196</v>
      </c>
      <c r="M174" s="903"/>
      <c r="N174" s="903"/>
      <c r="O174" s="903"/>
    </row>
  </sheetData>
  <mergeCells count="67">
    <mergeCell ref="A166:J166"/>
    <mergeCell ref="K166:O166"/>
    <mergeCell ref="K167:O167"/>
    <mergeCell ref="A168:B169"/>
    <mergeCell ref="C168:O168"/>
    <mergeCell ref="K153:O153"/>
    <mergeCell ref="A154:B155"/>
    <mergeCell ref="C154:O154"/>
    <mergeCell ref="K137:O137"/>
    <mergeCell ref="A138:B139"/>
    <mergeCell ref="C138:O138"/>
    <mergeCell ref="A152:J152"/>
    <mergeCell ref="K152:O152"/>
    <mergeCell ref="A148:B148"/>
    <mergeCell ref="K124:O124"/>
    <mergeCell ref="A125:B126"/>
    <mergeCell ref="C125:O125"/>
    <mergeCell ref="A136:J136"/>
    <mergeCell ref="K136:O136"/>
    <mergeCell ref="K108:O108"/>
    <mergeCell ref="A109:B110"/>
    <mergeCell ref="C109:O109"/>
    <mergeCell ref="A123:J123"/>
    <mergeCell ref="K123:O123"/>
    <mergeCell ref="A107:J107"/>
    <mergeCell ref="K107:O107"/>
    <mergeCell ref="K89:O89"/>
    <mergeCell ref="A90:B91"/>
    <mergeCell ref="C90:O90"/>
    <mergeCell ref="K71:O71"/>
    <mergeCell ref="A72:B73"/>
    <mergeCell ref="C72:O72"/>
    <mergeCell ref="A88:J88"/>
    <mergeCell ref="K88:O88"/>
    <mergeCell ref="K53:O53"/>
    <mergeCell ref="A54:B55"/>
    <mergeCell ref="C54:O54"/>
    <mergeCell ref="A70:J70"/>
    <mergeCell ref="K70:O70"/>
    <mergeCell ref="A37:B38"/>
    <mergeCell ref="C37:O37"/>
    <mergeCell ref="A52:J52"/>
    <mergeCell ref="K52:O52"/>
    <mergeCell ref="A171:B171"/>
    <mergeCell ref="K2:O2"/>
    <mergeCell ref="N3:O3"/>
    <mergeCell ref="J4:O4"/>
    <mergeCell ref="K17:O17"/>
    <mergeCell ref="A18:B19"/>
    <mergeCell ref="C18:O18"/>
    <mergeCell ref="A35:J35"/>
    <mergeCell ref="K35:O35"/>
    <mergeCell ref="K36:O36"/>
    <mergeCell ref="K1:O1"/>
    <mergeCell ref="A1:J1"/>
    <mergeCell ref="A16:J16"/>
    <mergeCell ref="K16:O16"/>
    <mergeCell ref="G173:O173"/>
    <mergeCell ref="L174:O174"/>
    <mergeCell ref="C5:O5"/>
    <mergeCell ref="A172:B172"/>
    <mergeCell ref="A25:B25"/>
    <mergeCell ref="A45:B45"/>
    <mergeCell ref="A5:B6"/>
    <mergeCell ref="A75:B75"/>
    <mergeCell ref="A114:B114"/>
    <mergeCell ref="A132:B132"/>
  </mergeCells>
  <printOptions/>
  <pageMargins left="0.75" right="0.75" top="1" bottom="1" header="0.5" footer="0.5"/>
  <pageSetup horizontalDpi="600" verticalDpi="600" orientation="landscape" paperSize="9" scale="93" r:id="rId1"/>
  <headerFooter alignWithMargins="0">
    <oddFooter>&amp;Cหน้า 6-&amp;P</oddFooter>
  </headerFooter>
  <rowBreaks count="6" manualBreakCount="6">
    <brk id="15" max="14" man="1"/>
    <brk id="87" max="14" man="1"/>
    <brk id="106" max="14" man="1"/>
    <brk id="135" max="14" man="1"/>
    <brk id="151" max="14" man="1"/>
    <brk id="165" max="14" man="1"/>
  </rowBreaks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T28"/>
  <sheetViews>
    <sheetView view="pageBreakPreview" zoomScale="80" zoomScaleSheetLayoutView="80" workbookViewId="0" topLeftCell="A1">
      <selection activeCell="A14" sqref="A14:I14"/>
    </sheetView>
  </sheetViews>
  <sheetFormatPr defaultColWidth="9.140625" defaultRowHeight="21.75"/>
  <cols>
    <col min="1" max="1" width="29.57421875" style="2" customWidth="1"/>
    <col min="2" max="2" width="5.00390625" style="2" customWidth="1"/>
    <col min="3" max="3" width="10.421875" style="2" customWidth="1"/>
    <col min="4" max="4" width="6.28125" style="2" customWidth="1"/>
    <col min="5" max="5" width="5.421875" style="2" customWidth="1"/>
    <col min="6" max="6" width="15.7109375" style="2" customWidth="1"/>
    <col min="7" max="7" width="5.7109375" style="2" customWidth="1"/>
    <col min="8" max="8" width="5.140625" style="2" customWidth="1"/>
    <col min="9" max="9" width="6.00390625" style="2" customWidth="1"/>
    <col min="10" max="10" width="4.8515625" style="2" customWidth="1"/>
    <col min="11" max="11" width="5.57421875" style="2" customWidth="1"/>
    <col min="12" max="12" width="5.28125" style="2" customWidth="1"/>
    <col min="13" max="13" width="5.7109375" style="2" customWidth="1"/>
    <col min="14" max="16" width="5.421875" style="2" customWidth="1"/>
    <col min="17" max="17" width="5.57421875" style="2" customWidth="1"/>
    <col min="18" max="18" width="5.7109375" style="2" customWidth="1"/>
    <col min="19" max="19" width="6.8515625" style="2" customWidth="1"/>
    <col min="20" max="20" width="20.140625" style="2" customWidth="1"/>
    <col min="21" max="16384" width="9.140625" style="2" customWidth="1"/>
  </cols>
  <sheetData>
    <row r="1" spans="1:20" ht="26.25">
      <c r="A1" s="823" t="s">
        <v>348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4" t="s">
        <v>414</v>
      </c>
      <c r="P1" s="824"/>
      <c r="Q1" s="824"/>
      <c r="R1" s="824"/>
      <c r="S1" s="824"/>
      <c r="T1" s="824"/>
    </row>
    <row r="2" spans="1:20" ht="19.5" customHeight="1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69"/>
      <c r="Q2" s="869"/>
      <c r="R2" s="869"/>
      <c r="S2" s="869"/>
      <c r="T2" s="869"/>
    </row>
    <row r="3" spans="1:20" s="106" customFormat="1" ht="23.25" customHeight="1">
      <c r="A3" s="893" t="s">
        <v>223</v>
      </c>
      <c r="B3" s="893"/>
      <c r="C3" s="893"/>
      <c r="D3" s="893"/>
      <c r="E3" s="893"/>
      <c r="F3" s="893"/>
      <c r="G3" s="893"/>
      <c r="H3" s="893"/>
      <c r="I3" s="893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</row>
    <row r="4" spans="1:20" s="106" customFormat="1" ht="54.75" customHeight="1">
      <c r="A4" s="894" t="s">
        <v>300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5"/>
    </row>
    <row r="5" spans="1:20" s="106" customFormat="1" ht="22.5" customHeight="1">
      <c r="A5" s="80" t="s">
        <v>238</v>
      </c>
      <c r="B5" s="8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85" t="s">
        <v>347</v>
      </c>
      <c r="O5" s="785"/>
      <c r="P5" s="785"/>
      <c r="Q5" s="785"/>
      <c r="R5" s="785"/>
      <c r="S5" s="785"/>
      <c r="T5" s="786"/>
    </row>
    <row r="6" spans="1:20" s="106" customFormat="1" ht="24.75" customHeight="1">
      <c r="A6" s="84"/>
      <c r="B6" s="887" t="s">
        <v>160</v>
      </c>
      <c r="C6" s="922" t="s">
        <v>416</v>
      </c>
      <c r="D6" s="889" t="s">
        <v>292</v>
      </c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1"/>
      <c r="T6" s="85"/>
    </row>
    <row r="7" spans="1:20" s="107" customFormat="1" ht="65.25" customHeight="1">
      <c r="A7" s="820" t="s">
        <v>127</v>
      </c>
      <c r="B7" s="888"/>
      <c r="C7" s="888"/>
      <c r="D7" s="887" t="s">
        <v>145</v>
      </c>
      <c r="E7" s="887" t="s">
        <v>156</v>
      </c>
      <c r="F7" s="922" t="s">
        <v>154</v>
      </c>
      <c r="G7" s="887" t="s">
        <v>146</v>
      </c>
      <c r="H7" s="887" t="s">
        <v>147</v>
      </c>
      <c r="I7" s="887" t="s">
        <v>148</v>
      </c>
      <c r="J7" s="887" t="s">
        <v>149</v>
      </c>
      <c r="K7" s="887" t="s">
        <v>179</v>
      </c>
      <c r="L7" s="887" t="s">
        <v>150</v>
      </c>
      <c r="M7" s="887" t="s">
        <v>151</v>
      </c>
      <c r="N7" s="887" t="s">
        <v>152</v>
      </c>
      <c r="O7" s="887" t="s">
        <v>153</v>
      </c>
      <c r="P7" s="887" t="s">
        <v>157</v>
      </c>
      <c r="Q7" s="887" t="s">
        <v>171</v>
      </c>
      <c r="R7" s="887" t="s">
        <v>295</v>
      </c>
      <c r="S7" s="887" t="s">
        <v>161</v>
      </c>
      <c r="T7" s="815" t="s">
        <v>135</v>
      </c>
    </row>
    <row r="8" spans="1:20" s="108" customFormat="1" ht="46.5" customHeight="1">
      <c r="A8" s="846"/>
      <c r="B8" s="915"/>
      <c r="C8" s="915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5"/>
      <c r="S8" s="915"/>
      <c r="T8" s="923"/>
    </row>
    <row r="9" spans="1:20" s="4" customFormat="1" ht="20.25" customHeight="1">
      <c r="A9" s="86" t="s">
        <v>503</v>
      </c>
      <c r="B9" s="516">
        <v>1</v>
      </c>
      <c r="C9" s="516">
        <v>4</v>
      </c>
      <c r="D9" s="31" t="s">
        <v>197</v>
      </c>
      <c r="E9" s="31" t="s">
        <v>197</v>
      </c>
      <c r="F9" s="31" t="s">
        <v>197</v>
      </c>
      <c r="G9" s="31" t="s">
        <v>197</v>
      </c>
      <c r="H9" s="31">
        <v>2</v>
      </c>
      <c r="I9" s="30">
        <v>2</v>
      </c>
      <c r="J9" s="30">
        <v>1</v>
      </c>
      <c r="K9" s="30" t="s">
        <v>197</v>
      </c>
      <c r="L9" s="30" t="s">
        <v>197</v>
      </c>
      <c r="M9" s="30" t="s">
        <v>197</v>
      </c>
      <c r="N9" s="30">
        <v>2</v>
      </c>
      <c r="O9" s="30" t="s">
        <v>197</v>
      </c>
      <c r="P9" s="30" t="s">
        <v>197</v>
      </c>
      <c r="Q9" s="30">
        <f>SUM(D9:P9)</f>
        <v>7</v>
      </c>
      <c r="R9" s="598">
        <v>4</v>
      </c>
      <c r="S9" s="598"/>
      <c r="T9" s="599"/>
    </row>
    <row r="10" spans="1:20" ht="22.5" customHeight="1">
      <c r="A10" s="89" t="s">
        <v>504</v>
      </c>
      <c r="B10" s="517">
        <v>1</v>
      </c>
      <c r="C10" s="517">
        <v>4</v>
      </c>
      <c r="D10" s="520">
        <v>1</v>
      </c>
      <c r="E10" s="518" t="s">
        <v>197</v>
      </c>
      <c r="F10" s="518" t="s">
        <v>197</v>
      </c>
      <c r="G10" s="520">
        <v>1</v>
      </c>
      <c r="H10" s="520">
        <v>1</v>
      </c>
      <c r="I10" s="519">
        <v>1</v>
      </c>
      <c r="J10" s="519" t="s">
        <v>197</v>
      </c>
      <c r="K10" s="519" t="s">
        <v>197</v>
      </c>
      <c r="L10" s="519" t="s">
        <v>197</v>
      </c>
      <c r="M10" s="519">
        <v>2</v>
      </c>
      <c r="N10" s="519" t="s">
        <v>197</v>
      </c>
      <c r="O10" s="519" t="s">
        <v>197</v>
      </c>
      <c r="P10" s="519">
        <v>2</v>
      </c>
      <c r="Q10" s="30">
        <f>SUM(D10:P10)</f>
        <v>8</v>
      </c>
      <c r="R10" s="5">
        <v>4</v>
      </c>
      <c r="S10" s="5"/>
      <c r="T10" s="65"/>
    </row>
    <row r="11" spans="1:20" s="4" customFormat="1" ht="20.25" customHeight="1">
      <c r="A11" s="169" t="s">
        <v>505</v>
      </c>
      <c r="B11" s="516">
        <v>1</v>
      </c>
      <c r="C11" s="516">
        <v>5</v>
      </c>
      <c r="D11" s="31">
        <v>1</v>
      </c>
      <c r="E11" s="31" t="s">
        <v>197</v>
      </c>
      <c r="F11" s="31" t="s">
        <v>197</v>
      </c>
      <c r="G11" s="31">
        <v>1</v>
      </c>
      <c r="H11" s="31" t="s">
        <v>197</v>
      </c>
      <c r="I11" s="30" t="s">
        <v>197</v>
      </c>
      <c r="J11" s="30">
        <v>4</v>
      </c>
      <c r="K11" s="30">
        <v>1</v>
      </c>
      <c r="L11" s="30">
        <v>4</v>
      </c>
      <c r="M11" s="30" t="s">
        <v>197</v>
      </c>
      <c r="N11" s="30" t="s">
        <v>197</v>
      </c>
      <c r="O11" s="30" t="s">
        <v>197</v>
      </c>
      <c r="P11" s="30">
        <v>1</v>
      </c>
      <c r="Q11" s="30">
        <f>SUM(D11:P11)</f>
        <v>12</v>
      </c>
      <c r="R11" s="5">
        <v>5</v>
      </c>
      <c r="S11" s="5"/>
      <c r="T11" s="66"/>
    </row>
    <row r="12" spans="1:20" ht="26.25">
      <c r="A12" s="90" t="s">
        <v>192</v>
      </c>
      <c r="B12" s="90">
        <f aca="true" t="shared" si="0" ref="B12:R12">SUM(B9:B11)</f>
        <v>3</v>
      </c>
      <c r="C12" s="90">
        <f t="shared" si="0"/>
        <v>13</v>
      </c>
      <c r="D12" s="90">
        <f t="shared" si="0"/>
        <v>2</v>
      </c>
      <c r="E12" s="90">
        <f t="shared" si="0"/>
        <v>0</v>
      </c>
      <c r="F12" s="90">
        <f t="shared" si="0"/>
        <v>0</v>
      </c>
      <c r="G12" s="90">
        <f t="shared" si="0"/>
        <v>2</v>
      </c>
      <c r="H12" s="90">
        <f t="shared" si="0"/>
        <v>3</v>
      </c>
      <c r="I12" s="90">
        <f t="shared" si="0"/>
        <v>3</v>
      </c>
      <c r="J12" s="90">
        <f t="shared" si="0"/>
        <v>5</v>
      </c>
      <c r="K12" s="90">
        <f t="shared" si="0"/>
        <v>1</v>
      </c>
      <c r="L12" s="90">
        <f t="shared" si="0"/>
        <v>4</v>
      </c>
      <c r="M12" s="90">
        <f t="shared" si="0"/>
        <v>2</v>
      </c>
      <c r="N12" s="90">
        <f t="shared" si="0"/>
        <v>2</v>
      </c>
      <c r="O12" s="90">
        <f t="shared" si="0"/>
        <v>0</v>
      </c>
      <c r="P12" s="90">
        <f t="shared" si="0"/>
        <v>3</v>
      </c>
      <c r="Q12" s="90">
        <f t="shared" si="0"/>
        <v>27</v>
      </c>
      <c r="R12" s="90">
        <f t="shared" si="0"/>
        <v>13</v>
      </c>
      <c r="S12" s="90"/>
      <c r="T12" s="111"/>
    </row>
    <row r="13" spans="1:20" ht="23.25">
      <c r="A13" s="91" t="s">
        <v>346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  <c r="L13" s="97"/>
      <c r="M13" s="97"/>
      <c r="N13" s="97"/>
      <c r="O13" s="97"/>
      <c r="P13" s="924" t="s">
        <v>345</v>
      </c>
      <c r="Q13" s="924"/>
      <c r="R13" s="924"/>
      <c r="S13" s="924"/>
      <c r="T13" s="925"/>
    </row>
    <row r="14" spans="1:20" ht="23.25">
      <c r="A14" s="926" t="s">
        <v>194</v>
      </c>
      <c r="B14" s="926"/>
      <c r="C14" s="926"/>
      <c r="D14" s="926"/>
      <c r="E14" s="926"/>
      <c r="F14" s="926"/>
      <c r="G14" s="926"/>
      <c r="H14" s="926"/>
      <c r="I14" s="926"/>
      <c r="L14" s="784" t="s">
        <v>191</v>
      </c>
      <c r="M14" s="784"/>
      <c r="N14" s="784"/>
      <c r="O14" s="784"/>
      <c r="P14" s="784"/>
      <c r="Q14" s="784"/>
      <c r="R14" s="784"/>
      <c r="S14" s="784"/>
      <c r="T14" s="784"/>
    </row>
    <row r="15" spans="1:20" ht="23.25">
      <c r="A15" s="2" t="s">
        <v>189</v>
      </c>
      <c r="N15" s="796" t="s">
        <v>196</v>
      </c>
      <c r="O15" s="796"/>
      <c r="P15" s="796"/>
      <c r="Q15" s="796"/>
      <c r="R15" s="796"/>
      <c r="S15" s="796"/>
      <c r="T15" s="796"/>
    </row>
    <row r="16" spans="1:20" ht="23.25">
      <c r="A16" s="809"/>
      <c r="B16" s="809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3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3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3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3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33">
    <mergeCell ref="P13:T13"/>
    <mergeCell ref="A14:I14"/>
    <mergeCell ref="N15:T15"/>
    <mergeCell ref="A16:T16"/>
    <mergeCell ref="L14:T14"/>
    <mergeCell ref="P7:P8"/>
    <mergeCell ref="Q7:Q8"/>
    <mergeCell ref="R7:R8"/>
    <mergeCell ref="T7:T8"/>
    <mergeCell ref="A3:T3"/>
    <mergeCell ref="A4:T4"/>
    <mergeCell ref="B6:B8"/>
    <mergeCell ref="C6:C8"/>
    <mergeCell ref="D7:D8"/>
    <mergeCell ref="E7:E8"/>
    <mergeCell ref="F7:F8"/>
    <mergeCell ref="G7:G8"/>
    <mergeCell ref="H7:H8"/>
    <mergeCell ref="I7:I8"/>
    <mergeCell ref="A1:N1"/>
    <mergeCell ref="O1:T1"/>
    <mergeCell ref="A2:O2"/>
    <mergeCell ref="P2:T2"/>
    <mergeCell ref="N5:T5"/>
    <mergeCell ref="D6:S6"/>
    <mergeCell ref="A7:A8"/>
    <mergeCell ref="S7:S8"/>
    <mergeCell ref="J7:J8"/>
    <mergeCell ref="K7:K8"/>
    <mergeCell ref="L7:L8"/>
    <mergeCell ref="M7:M8"/>
    <mergeCell ref="N7:N8"/>
    <mergeCell ref="O7:O8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&amp;Cหน้า 6-&amp;P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32"/>
  <sheetViews>
    <sheetView view="pageBreakPreview" zoomScale="80" zoomScaleSheetLayoutView="80" workbookViewId="0" topLeftCell="A16">
      <selection activeCell="L16" sqref="L16"/>
    </sheetView>
  </sheetViews>
  <sheetFormatPr defaultColWidth="9.140625" defaultRowHeight="21.75"/>
  <cols>
    <col min="1" max="1" width="8.7109375" style="0" customWidth="1"/>
    <col min="2" max="2" width="44.57421875" style="0" customWidth="1"/>
    <col min="3" max="4" width="7.421875" style="0" customWidth="1"/>
    <col min="5" max="5" width="7.140625" style="0" customWidth="1"/>
    <col min="6" max="6" width="7.00390625" style="0" customWidth="1"/>
    <col min="7" max="7" width="6.8515625" style="0" customWidth="1"/>
    <col min="8" max="8" width="6.7109375" style="0" customWidth="1"/>
    <col min="9" max="10" width="6.28125" style="0" customWidth="1"/>
    <col min="11" max="11" width="6.7109375" style="0" customWidth="1"/>
    <col min="12" max="12" width="7.28125" style="0" customWidth="1"/>
    <col min="13" max="13" width="7.00390625" style="0" customWidth="1"/>
    <col min="14" max="14" width="6.7109375" style="0" customWidth="1"/>
    <col min="15" max="15" width="7.28125" style="0" customWidth="1"/>
  </cols>
  <sheetData>
    <row r="1" spans="1:15" ht="26.25">
      <c r="A1" s="896" t="s">
        <v>417</v>
      </c>
      <c r="B1" s="896"/>
      <c r="C1" s="896"/>
      <c r="D1" s="896"/>
      <c r="E1" s="896"/>
      <c r="F1" s="896"/>
      <c r="G1" s="896"/>
      <c r="H1" s="896"/>
      <c r="I1" s="896"/>
      <c r="J1" s="896"/>
      <c r="K1" s="895" t="s">
        <v>419</v>
      </c>
      <c r="L1" s="895"/>
      <c r="M1" s="895"/>
      <c r="N1" s="895"/>
      <c r="O1" s="895"/>
    </row>
    <row r="2" spans="1:15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929"/>
      <c r="L2" s="929"/>
      <c r="M2" s="929"/>
      <c r="N2" s="929"/>
      <c r="O2" s="929"/>
    </row>
    <row r="3" spans="1:15" s="110" customFormat="1" ht="23.25">
      <c r="A3" s="102" t="s">
        <v>301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s="110" customFormat="1" ht="23.25">
      <c r="A4" s="112" t="s">
        <v>238</v>
      </c>
      <c r="B4" s="109"/>
      <c r="C4" s="109"/>
      <c r="D4" s="109"/>
      <c r="E4" s="109"/>
      <c r="F4" s="109"/>
      <c r="G4" s="109"/>
      <c r="H4" s="109"/>
      <c r="I4" s="109"/>
      <c r="J4" s="920" t="s">
        <v>347</v>
      </c>
      <c r="K4" s="920"/>
      <c r="L4" s="920"/>
      <c r="M4" s="920"/>
      <c r="N4" s="920"/>
      <c r="O4" s="921"/>
    </row>
    <row r="5" spans="1:15" s="110" customFormat="1" ht="23.25">
      <c r="A5" s="899" t="s">
        <v>1156</v>
      </c>
      <c r="B5" s="900"/>
      <c r="C5" s="904" t="s">
        <v>297</v>
      </c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</row>
    <row r="6" spans="1:15" s="110" customFormat="1" ht="88.5" customHeight="1">
      <c r="A6" s="901"/>
      <c r="B6" s="902"/>
      <c r="C6" s="105" t="s">
        <v>198</v>
      </c>
      <c r="D6" s="105" t="s">
        <v>199</v>
      </c>
      <c r="E6" s="105" t="s">
        <v>200</v>
      </c>
      <c r="F6" s="105" t="s">
        <v>201</v>
      </c>
      <c r="G6" s="105" t="s">
        <v>202</v>
      </c>
      <c r="H6" s="105" t="s">
        <v>203</v>
      </c>
      <c r="I6" s="105" t="s">
        <v>204</v>
      </c>
      <c r="J6" s="105" t="s">
        <v>205</v>
      </c>
      <c r="K6" s="105" t="s">
        <v>206</v>
      </c>
      <c r="L6" s="105" t="s">
        <v>207</v>
      </c>
      <c r="M6" s="105" t="s">
        <v>208</v>
      </c>
      <c r="N6" s="105" t="s">
        <v>209</v>
      </c>
      <c r="O6" s="105" t="s">
        <v>210</v>
      </c>
    </row>
    <row r="7" spans="1:15" ht="23.25">
      <c r="A7" s="510" t="s">
        <v>536</v>
      </c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</row>
    <row r="8" spans="1:15" s="702" customFormat="1" ht="21">
      <c r="A8" s="679" t="s">
        <v>107</v>
      </c>
      <c r="B8" s="680" t="s">
        <v>1101</v>
      </c>
      <c r="C8" s="681"/>
      <c r="D8" s="681"/>
      <c r="E8" s="681"/>
      <c r="F8" s="681"/>
      <c r="G8" s="681">
        <v>1</v>
      </c>
      <c r="H8" s="681"/>
      <c r="I8" s="681"/>
      <c r="J8" s="681"/>
      <c r="K8" s="681"/>
      <c r="L8" s="681"/>
      <c r="M8" s="681"/>
      <c r="N8" s="681"/>
      <c r="O8" s="681"/>
    </row>
    <row r="9" spans="1:15" s="702" customFormat="1" ht="21">
      <c r="A9" s="683" t="s">
        <v>1100</v>
      </c>
      <c r="B9" s="684" t="s">
        <v>1102</v>
      </c>
      <c r="C9" s="685"/>
      <c r="D9" s="685"/>
      <c r="E9" s="685"/>
      <c r="F9" s="685"/>
      <c r="G9" s="685">
        <v>1</v>
      </c>
      <c r="H9" s="685"/>
      <c r="I9" s="685"/>
      <c r="J9" s="685"/>
      <c r="K9" s="685"/>
      <c r="L9" s="685"/>
      <c r="M9" s="685"/>
      <c r="N9" s="685"/>
      <c r="O9" s="685"/>
    </row>
    <row r="10" spans="1:15" s="702" customFormat="1" ht="21">
      <c r="A10" s="687" t="s">
        <v>109</v>
      </c>
      <c r="B10" s="684" t="s">
        <v>1103</v>
      </c>
      <c r="C10" s="685"/>
      <c r="D10" s="685"/>
      <c r="E10" s="685"/>
      <c r="F10" s="685"/>
      <c r="G10" s="685"/>
      <c r="H10" s="685">
        <v>1</v>
      </c>
      <c r="I10" s="685"/>
      <c r="J10" s="685"/>
      <c r="K10" s="685"/>
      <c r="L10" s="685"/>
      <c r="M10" s="685">
        <v>1</v>
      </c>
      <c r="N10" s="685"/>
      <c r="O10" s="685"/>
    </row>
    <row r="11" spans="1:15" s="702" customFormat="1" ht="21">
      <c r="A11" s="687" t="s">
        <v>1094</v>
      </c>
      <c r="B11" s="684" t="s">
        <v>1110</v>
      </c>
      <c r="C11" s="685"/>
      <c r="D11" s="685"/>
      <c r="E11" s="685"/>
      <c r="F11" s="685"/>
      <c r="G11" s="685"/>
      <c r="H11" s="685"/>
      <c r="I11" s="685">
        <v>1</v>
      </c>
      <c r="J11" s="685"/>
      <c r="K11" s="685"/>
      <c r="L11" s="685"/>
      <c r="M11" s="685">
        <v>1</v>
      </c>
      <c r="N11" s="685"/>
      <c r="O11" s="685"/>
    </row>
    <row r="12" spans="1:15" ht="23.25">
      <c r="A12" s="918" t="s">
        <v>125</v>
      </c>
      <c r="B12" s="919"/>
      <c r="C12" s="67">
        <f aca="true" t="shared" si="0" ref="C12:O12">SUM(C7:C11)</f>
        <v>0</v>
      </c>
      <c r="D12" s="67">
        <f t="shared" si="0"/>
        <v>0</v>
      </c>
      <c r="E12" s="67">
        <f t="shared" si="0"/>
        <v>0</v>
      </c>
      <c r="F12" s="67">
        <f t="shared" si="0"/>
        <v>0</v>
      </c>
      <c r="G12" s="67">
        <f t="shared" si="0"/>
        <v>2</v>
      </c>
      <c r="H12" s="67">
        <f t="shared" si="0"/>
        <v>1</v>
      </c>
      <c r="I12" s="67">
        <f t="shared" si="0"/>
        <v>1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2</v>
      </c>
      <c r="N12" s="67">
        <f t="shared" si="0"/>
        <v>0</v>
      </c>
      <c r="O12" s="67">
        <f t="shared" si="0"/>
        <v>0</v>
      </c>
    </row>
    <row r="13" spans="1:15" ht="23.25">
      <c r="A13" s="510" t="s">
        <v>537</v>
      </c>
      <c r="B13" s="508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</row>
    <row r="14" spans="1:15" s="688" customFormat="1" ht="21">
      <c r="A14" s="696" t="s">
        <v>1335</v>
      </c>
      <c r="B14" s="695" t="s">
        <v>1340</v>
      </c>
      <c r="C14" s="681"/>
      <c r="D14" s="681"/>
      <c r="E14" s="681"/>
      <c r="F14" s="681"/>
      <c r="G14" s="681">
        <v>1</v>
      </c>
      <c r="H14" s="681"/>
      <c r="I14" s="681"/>
      <c r="J14" s="681"/>
      <c r="K14" s="681"/>
      <c r="L14" s="681"/>
      <c r="M14" s="681"/>
      <c r="N14" s="681"/>
      <c r="O14" s="681"/>
    </row>
    <row r="15" spans="1:15" s="702" customFormat="1" ht="21">
      <c r="A15" s="687" t="s">
        <v>1336</v>
      </c>
      <c r="B15" s="684" t="s">
        <v>99</v>
      </c>
      <c r="C15" s="685">
        <v>1</v>
      </c>
      <c r="D15" s="685"/>
      <c r="E15" s="685"/>
      <c r="F15" s="685">
        <v>1</v>
      </c>
      <c r="G15" s="685"/>
      <c r="H15" s="685">
        <v>1</v>
      </c>
      <c r="I15" s="685"/>
      <c r="J15" s="685"/>
      <c r="K15" s="685"/>
      <c r="L15" s="685"/>
      <c r="M15" s="685"/>
      <c r="N15" s="685"/>
      <c r="O15" s="685"/>
    </row>
    <row r="16" spans="1:15" s="702" customFormat="1" ht="42">
      <c r="A16" s="687" t="s">
        <v>1346</v>
      </c>
      <c r="B16" s="686" t="s">
        <v>1347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>
        <v>1</v>
      </c>
      <c r="M16" s="681"/>
      <c r="N16" s="681"/>
      <c r="O16" s="681">
        <v>1</v>
      </c>
    </row>
    <row r="17" spans="1:15" ht="26.25">
      <c r="A17" s="896" t="s">
        <v>417</v>
      </c>
      <c r="B17" s="896"/>
      <c r="C17" s="896"/>
      <c r="D17" s="896"/>
      <c r="E17" s="896"/>
      <c r="F17" s="896"/>
      <c r="G17" s="896"/>
      <c r="H17" s="896"/>
      <c r="I17" s="896"/>
      <c r="J17" s="896"/>
      <c r="K17" s="895" t="s">
        <v>420</v>
      </c>
      <c r="L17" s="895"/>
      <c r="M17" s="895"/>
      <c r="N17" s="895"/>
      <c r="O17" s="895"/>
    </row>
    <row r="18" spans="1:15" ht="26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929"/>
      <c r="L18" s="929"/>
      <c r="M18" s="929"/>
      <c r="N18" s="929"/>
      <c r="O18" s="929"/>
    </row>
    <row r="19" spans="1:15" ht="23.25">
      <c r="A19" s="899" t="s">
        <v>1156</v>
      </c>
      <c r="B19" s="900"/>
      <c r="C19" s="904" t="s">
        <v>297</v>
      </c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</row>
    <row r="20" spans="1:15" ht="73.5">
      <c r="A20" s="901"/>
      <c r="B20" s="902"/>
      <c r="C20" s="105" t="s">
        <v>198</v>
      </c>
      <c r="D20" s="105" t="s">
        <v>199</v>
      </c>
      <c r="E20" s="105" t="s">
        <v>200</v>
      </c>
      <c r="F20" s="105" t="s">
        <v>201</v>
      </c>
      <c r="G20" s="105" t="s">
        <v>202</v>
      </c>
      <c r="H20" s="105" t="s">
        <v>203</v>
      </c>
      <c r="I20" s="105" t="s">
        <v>204</v>
      </c>
      <c r="J20" s="105" t="s">
        <v>205</v>
      </c>
      <c r="K20" s="105" t="s">
        <v>206</v>
      </c>
      <c r="L20" s="105" t="s">
        <v>207</v>
      </c>
      <c r="M20" s="105" t="s">
        <v>208</v>
      </c>
      <c r="N20" s="105" t="s">
        <v>209</v>
      </c>
      <c r="O20" s="105" t="s">
        <v>210</v>
      </c>
    </row>
    <row r="21" spans="1:15" s="702" customFormat="1" ht="42">
      <c r="A21" s="687" t="s">
        <v>1350</v>
      </c>
      <c r="B21" s="686" t="s">
        <v>1351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>
        <v>1</v>
      </c>
      <c r="M21" s="681"/>
      <c r="N21" s="681"/>
      <c r="O21" s="681">
        <v>1</v>
      </c>
    </row>
    <row r="22" spans="1:15" s="15" customFormat="1" ht="23.25">
      <c r="A22" s="918" t="s">
        <v>125</v>
      </c>
      <c r="B22" s="919"/>
      <c r="C22" s="67">
        <f aca="true" t="shared" si="1" ref="C22:O22">SUM(C13:C21)</f>
        <v>1</v>
      </c>
      <c r="D22" s="67">
        <f t="shared" si="1"/>
        <v>0</v>
      </c>
      <c r="E22" s="67">
        <f t="shared" si="1"/>
        <v>0</v>
      </c>
      <c r="F22" s="67">
        <f t="shared" si="1"/>
        <v>1</v>
      </c>
      <c r="G22" s="67">
        <f t="shared" si="1"/>
        <v>1</v>
      </c>
      <c r="H22" s="67">
        <f t="shared" si="1"/>
        <v>1</v>
      </c>
      <c r="I22" s="67">
        <f t="shared" si="1"/>
        <v>0</v>
      </c>
      <c r="J22" s="67">
        <f t="shared" si="1"/>
        <v>0</v>
      </c>
      <c r="K22" s="67">
        <f t="shared" si="1"/>
        <v>0</v>
      </c>
      <c r="L22" s="67">
        <f t="shared" si="1"/>
        <v>2</v>
      </c>
      <c r="M22" s="67">
        <f t="shared" si="1"/>
        <v>0</v>
      </c>
      <c r="N22" s="67">
        <f t="shared" si="1"/>
        <v>0</v>
      </c>
      <c r="O22" s="67">
        <f t="shared" si="1"/>
        <v>2</v>
      </c>
    </row>
    <row r="23" spans="1:15" ht="23.25">
      <c r="A23" s="510" t="s">
        <v>540</v>
      </c>
      <c r="B23" s="508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</row>
    <row r="24" spans="1:15" s="702" customFormat="1" ht="21">
      <c r="A24" s="701" t="s">
        <v>1378</v>
      </c>
      <c r="B24" s="695" t="s">
        <v>1379</v>
      </c>
      <c r="C24" s="681"/>
      <c r="D24" s="681"/>
      <c r="E24" s="681"/>
      <c r="F24" s="681"/>
      <c r="G24" s="681"/>
      <c r="H24" s="681"/>
      <c r="I24" s="681">
        <v>1</v>
      </c>
      <c r="J24" s="681"/>
      <c r="K24" s="681">
        <v>1</v>
      </c>
      <c r="L24" s="681"/>
      <c r="M24" s="681"/>
      <c r="N24" s="681"/>
      <c r="O24" s="681"/>
    </row>
    <row r="25" spans="1:15" s="702" customFormat="1" ht="21">
      <c r="A25" s="692" t="s">
        <v>1380</v>
      </c>
      <c r="B25" s="693" t="s">
        <v>1381</v>
      </c>
      <c r="C25" s="681"/>
      <c r="D25" s="681"/>
      <c r="E25" s="681"/>
      <c r="F25" s="681"/>
      <c r="G25" s="681"/>
      <c r="H25" s="681"/>
      <c r="I25" s="681">
        <v>1</v>
      </c>
      <c r="J25" s="681"/>
      <c r="K25" s="681">
        <v>1</v>
      </c>
      <c r="L25" s="681"/>
      <c r="M25" s="681"/>
      <c r="N25" s="681"/>
      <c r="O25" s="681"/>
    </row>
    <row r="26" spans="1:15" s="702" customFormat="1" ht="21">
      <c r="A26" s="692" t="s">
        <v>1382</v>
      </c>
      <c r="B26" s="693" t="s">
        <v>1383</v>
      </c>
      <c r="C26" s="681"/>
      <c r="D26" s="681"/>
      <c r="E26" s="681"/>
      <c r="F26" s="681"/>
      <c r="G26" s="681"/>
      <c r="H26" s="681"/>
      <c r="I26" s="681">
        <v>1</v>
      </c>
      <c r="J26" s="681"/>
      <c r="K26" s="681">
        <v>1</v>
      </c>
      <c r="L26" s="681"/>
      <c r="M26" s="681"/>
      <c r="N26" s="681"/>
      <c r="O26" s="681"/>
    </row>
    <row r="27" spans="1:15" s="702" customFormat="1" ht="21">
      <c r="A27" s="687" t="s">
        <v>1387</v>
      </c>
      <c r="B27" s="684" t="s">
        <v>99</v>
      </c>
      <c r="C27" s="685">
        <v>1</v>
      </c>
      <c r="D27" s="685"/>
      <c r="E27" s="685"/>
      <c r="F27" s="685">
        <v>1</v>
      </c>
      <c r="G27" s="685"/>
      <c r="H27" s="685"/>
      <c r="I27" s="685">
        <v>1</v>
      </c>
      <c r="J27" s="685"/>
      <c r="K27" s="685"/>
      <c r="L27" s="685"/>
      <c r="M27" s="685"/>
      <c r="N27" s="685"/>
      <c r="O27" s="685"/>
    </row>
    <row r="28" spans="1:15" s="702" customFormat="1" ht="49.5" customHeight="1">
      <c r="A28" s="687" t="s">
        <v>1392</v>
      </c>
      <c r="B28" s="686" t="s">
        <v>1397</v>
      </c>
      <c r="C28" s="685"/>
      <c r="D28" s="685"/>
      <c r="E28" s="685"/>
      <c r="F28" s="685"/>
      <c r="G28" s="685"/>
      <c r="H28" s="685"/>
      <c r="I28" s="685"/>
      <c r="J28" s="685">
        <v>1</v>
      </c>
      <c r="K28" s="685">
        <v>1</v>
      </c>
      <c r="L28" s="685"/>
      <c r="M28" s="685"/>
      <c r="N28" s="685"/>
      <c r="O28" s="685">
        <v>1</v>
      </c>
    </row>
    <row r="29" spans="1:15" ht="23.25">
      <c r="A29" s="918" t="s">
        <v>125</v>
      </c>
      <c r="B29" s="919"/>
      <c r="C29" s="67">
        <f aca="true" t="shared" si="2" ref="C29:O29">SUM(C24:C28)</f>
        <v>1</v>
      </c>
      <c r="D29" s="67">
        <f t="shared" si="2"/>
        <v>0</v>
      </c>
      <c r="E29" s="67">
        <f t="shared" si="2"/>
        <v>0</v>
      </c>
      <c r="F29" s="67">
        <f t="shared" si="2"/>
        <v>1</v>
      </c>
      <c r="G29" s="67">
        <f t="shared" si="2"/>
        <v>0</v>
      </c>
      <c r="H29" s="67">
        <f t="shared" si="2"/>
        <v>0</v>
      </c>
      <c r="I29" s="67">
        <f t="shared" si="2"/>
        <v>4</v>
      </c>
      <c r="J29" s="67">
        <f t="shared" si="2"/>
        <v>1</v>
      </c>
      <c r="K29" s="67">
        <f t="shared" si="2"/>
        <v>4</v>
      </c>
      <c r="L29" s="67">
        <f t="shared" si="2"/>
        <v>0</v>
      </c>
      <c r="M29" s="67">
        <f t="shared" si="2"/>
        <v>0</v>
      </c>
      <c r="N29" s="67">
        <f t="shared" si="2"/>
        <v>0</v>
      </c>
      <c r="O29" s="67">
        <f t="shared" si="2"/>
        <v>1</v>
      </c>
    </row>
    <row r="30" spans="1:15" ht="23.25">
      <c r="A30" s="927" t="s">
        <v>269</v>
      </c>
      <c r="B30" s="928"/>
      <c r="C30" s="68">
        <f aca="true" t="shared" si="3" ref="C30:O30">SUM(C12,C22,C29)</f>
        <v>2</v>
      </c>
      <c r="D30" s="68">
        <f t="shared" si="3"/>
        <v>0</v>
      </c>
      <c r="E30" s="68">
        <f t="shared" si="3"/>
        <v>0</v>
      </c>
      <c r="F30" s="68">
        <f t="shared" si="3"/>
        <v>2</v>
      </c>
      <c r="G30" s="68">
        <f t="shared" si="3"/>
        <v>3</v>
      </c>
      <c r="H30" s="68">
        <f t="shared" si="3"/>
        <v>2</v>
      </c>
      <c r="I30" s="68">
        <f t="shared" si="3"/>
        <v>5</v>
      </c>
      <c r="J30" s="68">
        <f t="shared" si="3"/>
        <v>1</v>
      </c>
      <c r="K30" s="68">
        <f t="shared" si="3"/>
        <v>4</v>
      </c>
      <c r="L30" s="68">
        <f t="shared" si="3"/>
        <v>2</v>
      </c>
      <c r="M30" s="68">
        <f t="shared" si="3"/>
        <v>2</v>
      </c>
      <c r="N30" s="68">
        <f t="shared" si="3"/>
        <v>0</v>
      </c>
      <c r="O30" s="68">
        <f t="shared" si="3"/>
        <v>3</v>
      </c>
    </row>
    <row r="31" spans="1:15" ht="23.25">
      <c r="A31" s="25" t="s">
        <v>194</v>
      </c>
      <c r="B31" s="25"/>
      <c r="C31" s="25"/>
      <c r="D31" s="25"/>
      <c r="E31" s="25"/>
      <c r="F31" s="25"/>
      <c r="G31" s="873" t="s">
        <v>190</v>
      </c>
      <c r="H31" s="873"/>
      <c r="I31" s="873"/>
      <c r="J31" s="873"/>
      <c r="K31" s="873"/>
      <c r="L31" s="873"/>
      <c r="M31" s="873"/>
      <c r="N31" s="873"/>
      <c r="O31" s="873"/>
    </row>
    <row r="32" spans="1:15" ht="23.25">
      <c r="A32" s="25" t="s">
        <v>170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903" t="s">
        <v>196</v>
      </c>
      <c r="N32" s="903"/>
      <c r="O32" s="903"/>
    </row>
  </sheetData>
  <mergeCells count="17">
    <mergeCell ref="K1:O1"/>
    <mergeCell ref="A1:J1"/>
    <mergeCell ref="J4:O4"/>
    <mergeCell ref="A22:B22"/>
    <mergeCell ref="A12:B12"/>
    <mergeCell ref="C5:O5"/>
    <mergeCell ref="K2:O2"/>
    <mergeCell ref="A5:B6"/>
    <mergeCell ref="A17:J17"/>
    <mergeCell ref="K17:O17"/>
    <mergeCell ref="M32:O32"/>
    <mergeCell ref="G31:O31"/>
    <mergeCell ref="A30:B30"/>
    <mergeCell ref="K18:O18"/>
    <mergeCell ref="A19:B20"/>
    <mergeCell ref="C19:O19"/>
    <mergeCell ref="A29:B29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Footer>&amp;Cหน้า 6-&amp;P</oddFooter>
  </headerFooter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M44"/>
  <sheetViews>
    <sheetView view="pageBreakPreview" zoomScale="80" zoomScaleSheetLayoutView="80" workbookViewId="0" topLeftCell="A4">
      <selection activeCell="F14" sqref="F14"/>
    </sheetView>
  </sheetViews>
  <sheetFormatPr defaultColWidth="9.140625" defaultRowHeight="21.75"/>
  <cols>
    <col min="1" max="1" width="34.57421875" style="0" customWidth="1"/>
    <col min="2" max="2" width="11.7109375" style="0" customWidth="1"/>
    <col min="3" max="3" width="11.57421875" style="0" customWidth="1"/>
    <col min="4" max="4" width="10.7109375" style="0" customWidth="1"/>
    <col min="5" max="5" width="14.00390625" style="0" customWidth="1"/>
    <col min="6" max="6" width="10.421875" style="0" customWidth="1"/>
    <col min="7" max="7" width="12.00390625" style="0" customWidth="1"/>
    <col min="8" max="8" width="3.57421875" style="0" customWidth="1"/>
    <col min="9" max="9" width="2.28125" style="0" customWidth="1"/>
    <col min="10" max="10" width="6.57421875" style="0" customWidth="1"/>
    <col min="11" max="11" width="13.8515625" style="0" customWidth="1"/>
    <col min="12" max="12" width="12.421875" style="0" customWidth="1"/>
    <col min="13" max="13" width="21.140625" style="0" customWidth="1"/>
  </cols>
  <sheetData>
    <row r="1" spans="1:13" ht="23.25">
      <c r="A1" s="869" t="s">
        <v>418</v>
      </c>
      <c r="B1" s="869"/>
      <c r="C1" s="869"/>
      <c r="D1" s="869"/>
      <c r="E1" s="869"/>
      <c r="F1" s="869"/>
      <c r="G1" s="869"/>
      <c r="H1" s="869"/>
      <c r="I1" s="869"/>
      <c r="J1" s="869"/>
      <c r="K1" s="938" t="s">
        <v>419</v>
      </c>
      <c r="L1" s="938"/>
      <c r="M1" s="938"/>
    </row>
    <row r="2" spans="1:13" ht="23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0" customFormat="1" ht="26.25">
      <c r="A3" s="114" t="s">
        <v>223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8"/>
    </row>
    <row r="4" spans="1:13" s="110" customFormat="1" ht="27.75" customHeight="1">
      <c r="A4" s="867" t="s">
        <v>317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930"/>
    </row>
    <row r="5" spans="1:13" s="110" customFormat="1" ht="26.25">
      <c r="A5" s="780" t="s">
        <v>670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2"/>
    </row>
    <row r="6" spans="1:13" s="110" customFormat="1" ht="26.25">
      <c r="A6" s="80" t="s">
        <v>318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128"/>
    </row>
    <row r="7" spans="1:13" s="110" customFormat="1" ht="23.25" customHeight="1">
      <c r="A7" s="91" t="s">
        <v>238</v>
      </c>
      <c r="B7" s="944" t="s">
        <v>531</v>
      </c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5"/>
    </row>
    <row r="8" spans="1:13" s="110" customFormat="1" ht="26.25" customHeight="1">
      <c r="A8" s="939" t="s">
        <v>117</v>
      </c>
      <c r="B8" s="939" t="s">
        <v>163</v>
      </c>
      <c r="C8" s="939"/>
      <c r="D8" s="941" t="s">
        <v>169</v>
      </c>
      <c r="E8" s="939" t="s">
        <v>126</v>
      </c>
      <c r="F8" s="939"/>
      <c r="G8" s="941" t="s">
        <v>168</v>
      </c>
      <c r="H8" s="932" t="s">
        <v>176</v>
      </c>
      <c r="I8" s="933"/>
      <c r="J8" s="934"/>
      <c r="K8" s="941" t="s">
        <v>174</v>
      </c>
      <c r="L8" s="941" t="s">
        <v>175</v>
      </c>
      <c r="M8" s="943" t="s">
        <v>135</v>
      </c>
    </row>
    <row r="9" spans="1:13" s="110" customFormat="1" ht="63.75" customHeight="1">
      <c r="A9" s="940"/>
      <c r="B9" s="138" t="s">
        <v>164</v>
      </c>
      <c r="C9" s="138" t="s">
        <v>165</v>
      </c>
      <c r="D9" s="942"/>
      <c r="E9" s="139" t="s">
        <v>173</v>
      </c>
      <c r="F9" s="138" t="s">
        <v>213</v>
      </c>
      <c r="G9" s="942"/>
      <c r="H9" s="935"/>
      <c r="I9" s="936"/>
      <c r="J9" s="937"/>
      <c r="K9" s="946"/>
      <c r="L9" s="946"/>
      <c r="M9" s="939"/>
    </row>
    <row r="10" spans="1:13" ht="23.25">
      <c r="A10" s="140" t="s">
        <v>118</v>
      </c>
      <c r="B10" s="40" t="s">
        <v>197</v>
      </c>
      <c r="C10" s="40">
        <v>6</v>
      </c>
      <c r="D10" s="45" t="s">
        <v>197</v>
      </c>
      <c r="E10" s="40">
        <v>30</v>
      </c>
      <c r="F10" s="40">
        <v>3</v>
      </c>
      <c r="G10" s="40">
        <v>33</v>
      </c>
      <c r="H10" s="173"/>
      <c r="I10" s="50"/>
      <c r="J10" s="586" t="s">
        <v>197</v>
      </c>
      <c r="K10" s="40" t="s">
        <v>1398</v>
      </c>
      <c r="L10" s="40" t="s">
        <v>197</v>
      </c>
      <c r="M10" s="17"/>
    </row>
    <row r="11" spans="1:13" ht="24.75" customHeight="1">
      <c r="A11" s="141" t="s">
        <v>119</v>
      </c>
      <c r="B11" s="41" t="s">
        <v>197</v>
      </c>
      <c r="C11" s="41">
        <v>7</v>
      </c>
      <c r="D11" s="41" t="s">
        <v>197</v>
      </c>
      <c r="E11" s="41">
        <v>6</v>
      </c>
      <c r="F11" s="41" t="s">
        <v>197</v>
      </c>
      <c r="G11" s="41">
        <v>6</v>
      </c>
      <c r="H11" s="173"/>
      <c r="I11" s="52"/>
      <c r="J11" s="587" t="s">
        <v>197</v>
      </c>
      <c r="K11" s="41" t="s">
        <v>1398</v>
      </c>
      <c r="L11" s="41" t="s">
        <v>1399</v>
      </c>
      <c r="M11" s="16"/>
    </row>
    <row r="12" spans="1:13" ht="23.25">
      <c r="A12" s="141" t="s">
        <v>120</v>
      </c>
      <c r="B12" s="41" t="s">
        <v>197</v>
      </c>
      <c r="C12" s="41">
        <v>11</v>
      </c>
      <c r="D12" s="41" t="s">
        <v>197</v>
      </c>
      <c r="E12" s="41">
        <v>12</v>
      </c>
      <c r="F12" s="41">
        <v>1</v>
      </c>
      <c r="G12" s="41">
        <v>13</v>
      </c>
      <c r="H12" s="173"/>
      <c r="I12" s="52"/>
      <c r="J12" s="587" t="s">
        <v>197</v>
      </c>
      <c r="K12" s="41" t="s">
        <v>1398</v>
      </c>
      <c r="L12" s="41" t="s">
        <v>197</v>
      </c>
      <c r="M12" s="16"/>
    </row>
    <row r="13" spans="1:13" ht="21.75" customHeight="1">
      <c r="A13" s="141" t="s">
        <v>121</v>
      </c>
      <c r="B13" s="41" t="s">
        <v>197</v>
      </c>
      <c r="C13" s="41">
        <v>98</v>
      </c>
      <c r="D13" s="41" t="s">
        <v>197</v>
      </c>
      <c r="E13" s="41">
        <v>10</v>
      </c>
      <c r="F13" s="41">
        <v>2</v>
      </c>
      <c r="G13" s="41">
        <v>12</v>
      </c>
      <c r="H13" s="173"/>
      <c r="I13" s="52"/>
      <c r="J13" s="587" t="s">
        <v>197</v>
      </c>
      <c r="K13" s="41" t="s">
        <v>1398</v>
      </c>
      <c r="L13" s="41" t="s">
        <v>197</v>
      </c>
      <c r="M13" s="16"/>
    </row>
    <row r="14" spans="1:13" ht="23.25">
      <c r="A14" s="141" t="s">
        <v>122</v>
      </c>
      <c r="B14" s="41" t="s">
        <v>197</v>
      </c>
      <c r="C14" s="41">
        <v>14</v>
      </c>
      <c r="D14" s="41" t="s">
        <v>197</v>
      </c>
      <c r="E14" s="41">
        <v>9</v>
      </c>
      <c r="F14" s="41" t="s">
        <v>197</v>
      </c>
      <c r="G14" s="41">
        <v>9</v>
      </c>
      <c r="H14" s="173"/>
      <c r="I14" s="52"/>
      <c r="J14" s="587" t="s">
        <v>197</v>
      </c>
      <c r="K14" s="41" t="s">
        <v>1400</v>
      </c>
      <c r="L14" s="41" t="s">
        <v>1399</v>
      </c>
      <c r="M14" s="16"/>
    </row>
    <row r="15" spans="1:13" ht="24" customHeight="1">
      <c r="A15" s="141" t="s">
        <v>123</v>
      </c>
      <c r="B15" s="41" t="s">
        <v>197</v>
      </c>
      <c r="C15" s="41">
        <v>20</v>
      </c>
      <c r="D15" s="41" t="s">
        <v>197</v>
      </c>
      <c r="E15" s="41">
        <v>10</v>
      </c>
      <c r="F15" s="41">
        <v>1</v>
      </c>
      <c r="G15" s="41">
        <v>11</v>
      </c>
      <c r="H15" s="173"/>
      <c r="I15" s="52"/>
      <c r="J15" s="587" t="s">
        <v>197</v>
      </c>
      <c r="K15" s="41" t="s">
        <v>1398</v>
      </c>
      <c r="L15" s="41" t="s">
        <v>197</v>
      </c>
      <c r="M15" s="16"/>
    </row>
    <row r="16" spans="1:13" ht="22.5" customHeight="1">
      <c r="A16" s="142" t="s">
        <v>124</v>
      </c>
      <c r="B16" s="41" t="s">
        <v>197</v>
      </c>
      <c r="C16" s="43">
        <v>9</v>
      </c>
      <c r="D16" s="41" t="s">
        <v>197</v>
      </c>
      <c r="E16" s="43">
        <v>100</v>
      </c>
      <c r="F16" s="43">
        <v>5</v>
      </c>
      <c r="G16" s="43">
        <v>105</v>
      </c>
      <c r="H16" s="174"/>
      <c r="I16" s="171"/>
      <c r="J16" s="587" t="s">
        <v>197</v>
      </c>
      <c r="K16" s="43" t="s">
        <v>1400</v>
      </c>
      <c r="L16" s="43" t="s">
        <v>1399</v>
      </c>
      <c r="M16" s="18"/>
    </row>
    <row r="17" spans="1:13" s="44" customFormat="1" ht="22.5" customHeight="1">
      <c r="A17" s="143" t="s">
        <v>115</v>
      </c>
      <c r="B17" s="41" t="s">
        <v>197</v>
      </c>
      <c r="C17" s="41" t="s">
        <v>197</v>
      </c>
      <c r="D17" s="41" t="s">
        <v>197</v>
      </c>
      <c r="E17" s="41" t="s">
        <v>197</v>
      </c>
      <c r="F17" s="41" t="s">
        <v>197</v>
      </c>
      <c r="G17" s="41" t="s">
        <v>197</v>
      </c>
      <c r="H17" s="173"/>
      <c r="I17" s="52"/>
      <c r="J17" s="587" t="s">
        <v>197</v>
      </c>
      <c r="K17" s="41" t="s">
        <v>197</v>
      </c>
      <c r="L17" s="41" t="s">
        <v>197</v>
      </c>
      <c r="M17" s="16"/>
    </row>
    <row r="18" spans="1:13" ht="22.5" customHeight="1">
      <c r="A18" s="144" t="s">
        <v>116</v>
      </c>
      <c r="B18" s="41" t="s">
        <v>197</v>
      </c>
      <c r="C18" s="47" t="s">
        <v>197</v>
      </c>
      <c r="D18" s="41" t="s">
        <v>197</v>
      </c>
      <c r="E18" s="47">
        <v>216</v>
      </c>
      <c r="F18" s="47">
        <v>3</v>
      </c>
      <c r="G18" s="47">
        <v>219</v>
      </c>
      <c r="H18" s="175"/>
      <c r="I18" s="51"/>
      <c r="J18" s="587" t="s">
        <v>197</v>
      </c>
      <c r="K18" s="47" t="s">
        <v>1401</v>
      </c>
      <c r="L18" s="47" t="s">
        <v>197</v>
      </c>
      <c r="M18" s="42"/>
    </row>
    <row r="19" spans="1:13" ht="22.5" customHeight="1">
      <c r="A19" s="610" t="s">
        <v>1498</v>
      </c>
      <c r="B19" s="41" t="s">
        <v>197</v>
      </c>
      <c r="C19" s="611">
        <v>392</v>
      </c>
      <c r="D19" s="41" t="s">
        <v>197</v>
      </c>
      <c r="E19" s="611"/>
      <c r="F19" s="611"/>
      <c r="G19" s="611"/>
      <c r="H19" s="612"/>
      <c r="I19" s="613"/>
      <c r="J19" s="734" t="s">
        <v>197</v>
      </c>
      <c r="K19" s="611" t="s">
        <v>197</v>
      </c>
      <c r="L19" s="611" t="s">
        <v>197</v>
      </c>
      <c r="M19" s="614"/>
    </row>
    <row r="20" spans="1:13" ht="22.5" customHeight="1">
      <c r="A20" s="145" t="s">
        <v>125</v>
      </c>
      <c r="B20" s="48">
        <v>2951</v>
      </c>
      <c r="C20" s="48">
        <f>SUM(C10:C19)</f>
        <v>557</v>
      </c>
      <c r="D20" s="48">
        <f>SUM(B20:C20)</f>
        <v>3508</v>
      </c>
      <c r="E20" s="48">
        <f>SUM(E10:E19)</f>
        <v>393</v>
      </c>
      <c r="F20" s="48">
        <f>SUM(F10:F19)</f>
        <v>15</v>
      </c>
      <c r="G20" s="48">
        <f>SUM(G10:G19)</f>
        <v>408</v>
      </c>
      <c r="H20" s="176">
        <v>1</v>
      </c>
      <c r="I20" s="165" t="s">
        <v>212</v>
      </c>
      <c r="J20" s="588">
        <f>(G20/D20)</f>
        <v>0.11630558722919042</v>
      </c>
      <c r="K20" s="48" t="s">
        <v>1402</v>
      </c>
      <c r="L20" s="48" t="s">
        <v>1399</v>
      </c>
      <c r="M20" s="49"/>
    </row>
    <row r="21" spans="1:13" s="110" customFormat="1" ht="23.25">
      <c r="A21" s="125" t="s">
        <v>291</v>
      </c>
      <c r="B21" s="97"/>
      <c r="C21" s="78"/>
      <c r="D21" s="78"/>
      <c r="E21" s="127"/>
      <c r="F21" s="127"/>
      <c r="G21" s="127"/>
      <c r="H21" s="127"/>
      <c r="I21" s="127"/>
      <c r="J21" s="127"/>
      <c r="K21" s="794" t="s">
        <v>184</v>
      </c>
      <c r="L21" s="794"/>
      <c r="M21" s="795"/>
    </row>
    <row r="22" spans="1:13" s="110" customFormat="1" ht="23.25">
      <c r="A22" s="869" t="s">
        <v>418</v>
      </c>
      <c r="B22" s="869"/>
      <c r="C22" s="869"/>
      <c r="D22" s="869"/>
      <c r="E22" s="869"/>
      <c r="F22" s="869"/>
      <c r="G22" s="869"/>
      <c r="H22" s="869"/>
      <c r="I22" s="869"/>
      <c r="J22" s="869"/>
      <c r="K22" s="938" t="s">
        <v>420</v>
      </c>
      <c r="L22" s="938"/>
      <c r="M22" s="938"/>
    </row>
    <row r="23" spans="1:13" s="110" customFormat="1" ht="23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110" customFormat="1" ht="23.25">
      <c r="A24" s="92" t="s">
        <v>180</v>
      </c>
      <c r="B24" s="98"/>
      <c r="C24" s="129"/>
      <c r="D24" s="129"/>
      <c r="E24" s="130"/>
      <c r="F24" s="130"/>
      <c r="G24" s="130"/>
      <c r="H24" s="130"/>
      <c r="I24" s="130"/>
      <c r="J24" s="130"/>
      <c r="K24" s="131"/>
      <c r="L24" s="131"/>
      <c r="M24" s="132"/>
    </row>
    <row r="25" spans="1:13" s="110" customFormat="1" ht="23.25">
      <c r="A25" s="333" t="s">
        <v>185</v>
      </c>
      <c r="B25" s="99"/>
      <c r="C25" s="136"/>
      <c r="D25" s="136"/>
      <c r="E25" s="137"/>
      <c r="F25" s="137"/>
      <c r="G25" s="137"/>
      <c r="H25" s="137"/>
      <c r="I25" s="137"/>
      <c r="J25" s="137"/>
      <c r="K25" s="334"/>
      <c r="L25" s="334"/>
      <c r="M25" s="335"/>
    </row>
    <row r="26" spans="1:13" s="110" customFormat="1" ht="23.25">
      <c r="A26" s="98"/>
      <c r="B26" s="98"/>
      <c r="C26" s="129"/>
      <c r="D26" s="129"/>
      <c r="E26" s="130"/>
      <c r="F26" s="130"/>
      <c r="G26" s="130"/>
      <c r="H26" s="130"/>
      <c r="I26" s="130"/>
      <c r="J26" s="130"/>
      <c r="K26" s="131"/>
      <c r="L26" s="131"/>
      <c r="M26" s="131"/>
    </row>
    <row r="27" spans="1:13" ht="23.25">
      <c r="A27" s="161"/>
      <c r="B27" s="106"/>
      <c r="C27" s="106"/>
      <c r="D27" s="106"/>
      <c r="E27" s="118"/>
      <c r="F27" s="118"/>
      <c r="G27" s="118"/>
      <c r="H27" s="118"/>
      <c r="I27" s="118"/>
      <c r="J27" s="118"/>
      <c r="K27" s="106"/>
      <c r="L27" s="106"/>
      <c r="M27" s="106"/>
    </row>
    <row r="28" spans="1:13" ht="23.25">
      <c r="A28" s="161"/>
      <c r="B28" s="113"/>
      <c r="C28" s="133"/>
      <c r="D28" s="133"/>
      <c r="E28" s="118"/>
      <c r="F28" s="118"/>
      <c r="G28" s="118"/>
      <c r="H28" s="118"/>
      <c r="I28" s="118"/>
      <c r="J28" s="118"/>
      <c r="K28" s="106"/>
      <c r="L28" s="106"/>
      <c r="M28" s="106"/>
    </row>
    <row r="37" spans="1:13" ht="23.25">
      <c r="A37" s="1"/>
      <c r="B37" s="796"/>
      <c r="C37" s="796"/>
      <c r="D37" s="6"/>
      <c r="K37" s="796"/>
      <c r="L37" s="796"/>
      <c r="M37" s="796"/>
    </row>
    <row r="38" spans="1:13" ht="23.25">
      <c r="A38" s="1"/>
      <c r="B38" s="2"/>
      <c r="C38" s="6"/>
      <c r="D38" s="6"/>
      <c r="K38" s="796"/>
      <c r="L38" s="796"/>
      <c r="M38" s="796"/>
    </row>
    <row r="40" spans="1:13" ht="23.25">
      <c r="A40" s="931"/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</row>
    <row r="41" spans="1:13" ht="23.25">
      <c r="A41" s="1" t="s">
        <v>140</v>
      </c>
      <c r="B41" s="796"/>
      <c r="C41" s="796"/>
      <c r="D41" s="6"/>
      <c r="K41" s="796" t="s">
        <v>158</v>
      </c>
      <c r="L41" s="796"/>
      <c r="M41" s="796"/>
    </row>
    <row r="42" spans="1:13" ht="23.25">
      <c r="A42" s="1" t="s">
        <v>170</v>
      </c>
      <c r="B42" s="2"/>
      <c r="C42" s="6"/>
      <c r="D42" s="6"/>
      <c r="K42" s="796" t="s">
        <v>159</v>
      </c>
      <c r="L42" s="796"/>
      <c r="M42" s="796"/>
    </row>
    <row r="44" spans="1:13" ht="23.25">
      <c r="A44" s="931"/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</row>
  </sheetData>
  <mergeCells count="25">
    <mergeCell ref="K38:M38"/>
    <mergeCell ref="K21:M21"/>
    <mergeCell ref="K8:K9"/>
    <mergeCell ref="A22:J22"/>
    <mergeCell ref="K22:M22"/>
    <mergeCell ref="K1:M1"/>
    <mergeCell ref="A1:J1"/>
    <mergeCell ref="A8:A9"/>
    <mergeCell ref="B8:C8"/>
    <mergeCell ref="E8:F8"/>
    <mergeCell ref="G8:G9"/>
    <mergeCell ref="M8:M9"/>
    <mergeCell ref="B7:M7"/>
    <mergeCell ref="L8:L9"/>
    <mergeCell ref="D8:D9"/>
    <mergeCell ref="A4:M4"/>
    <mergeCell ref="A5:M5"/>
    <mergeCell ref="K42:M42"/>
    <mergeCell ref="A44:M44"/>
    <mergeCell ref="H8:J9"/>
    <mergeCell ref="B41:C41"/>
    <mergeCell ref="K41:M41"/>
    <mergeCell ref="A40:M40"/>
    <mergeCell ref="B37:C37"/>
    <mergeCell ref="K37:M37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Footer>&amp;Cหน้า 6-&amp;P</oddFooter>
  </headerFooter>
  <rowBreaks count="1" manualBreakCount="1">
    <brk id="21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42"/>
  <sheetViews>
    <sheetView view="pageBreakPreview" zoomScale="60" workbookViewId="0" topLeftCell="A1">
      <selection activeCell="H18" sqref="H18"/>
    </sheetView>
  </sheetViews>
  <sheetFormatPr defaultColWidth="9.140625" defaultRowHeight="21.75"/>
  <cols>
    <col min="1" max="1" width="45.00390625" style="0" customWidth="1"/>
    <col min="2" max="2" width="23.00390625" style="0" customWidth="1"/>
    <col min="3" max="3" width="16.140625" style="0" customWidth="1"/>
    <col min="4" max="4" width="14.140625" style="0" customWidth="1"/>
    <col min="5" max="5" width="16.28125" style="0" customWidth="1"/>
    <col min="6" max="6" width="3.28125" style="0" customWidth="1"/>
    <col min="7" max="7" width="22.421875" style="0" customWidth="1"/>
    <col min="8" max="8" width="44.140625" style="0" customWidth="1"/>
  </cols>
  <sheetData>
    <row r="1" spans="1:8" ht="26.25">
      <c r="A1" s="783" t="s">
        <v>360</v>
      </c>
      <c r="B1" s="783"/>
      <c r="C1" s="783"/>
      <c r="D1" s="783"/>
      <c r="E1" s="783"/>
      <c r="F1" s="783"/>
      <c r="G1" s="783"/>
      <c r="H1" s="193" t="s">
        <v>419</v>
      </c>
    </row>
    <row r="2" spans="1:8" ht="25.5">
      <c r="A2" s="257"/>
      <c r="B2" s="257"/>
      <c r="C2" s="257"/>
      <c r="D2" s="257"/>
      <c r="E2" s="257"/>
      <c r="F2" s="257"/>
      <c r="G2" s="257"/>
      <c r="H2" s="258"/>
    </row>
    <row r="3" spans="1:8" ht="25.5">
      <c r="A3" s="966" t="s">
        <v>317</v>
      </c>
      <c r="B3" s="966"/>
      <c r="C3" s="966"/>
      <c r="D3" s="966"/>
      <c r="E3" s="966"/>
      <c r="F3" s="966"/>
      <c r="G3" s="966"/>
      <c r="H3" s="966"/>
    </row>
    <row r="4" spans="1:8" ht="25.5" customHeight="1">
      <c r="A4" s="949" t="s">
        <v>319</v>
      </c>
      <c r="B4" s="950"/>
      <c r="C4" s="950"/>
      <c r="D4" s="950"/>
      <c r="E4" s="950"/>
      <c r="F4" s="950"/>
      <c r="G4" s="950"/>
      <c r="H4" s="951"/>
    </row>
    <row r="5" spans="1:8" ht="27.75" customHeight="1">
      <c r="A5" s="277" t="s">
        <v>238</v>
      </c>
      <c r="B5" s="349"/>
      <c r="C5" s="349"/>
      <c r="D5" s="349"/>
      <c r="E5" s="349"/>
      <c r="F5" s="349"/>
      <c r="G5" s="975" t="s">
        <v>421</v>
      </c>
      <c r="H5" s="976"/>
    </row>
    <row r="6" spans="1:8" ht="25.5">
      <c r="A6" s="967" t="s">
        <v>302</v>
      </c>
      <c r="B6" s="967" t="s">
        <v>303</v>
      </c>
      <c r="C6" s="967" t="s">
        <v>304</v>
      </c>
      <c r="D6" s="967"/>
      <c r="E6" s="967"/>
      <c r="F6" s="969" t="s">
        <v>305</v>
      </c>
      <c r="G6" s="970"/>
      <c r="H6" s="973" t="s">
        <v>135</v>
      </c>
    </row>
    <row r="7" spans="1:8" ht="51">
      <c r="A7" s="968"/>
      <c r="B7" s="968"/>
      <c r="C7" s="259" t="s">
        <v>444</v>
      </c>
      <c r="D7" s="260" t="s">
        <v>165</v>
      </c>
      <c r="E7" s="260" t="s">
        <v>125</v>
      </c>
      <c r="F7" s="971"/>
      <c r="G7" s="972"/>
      <c r="H7" s="974"/>
    </row>
    <row r="8" spans="1:8" ht="24.75">
      <c r="A8" s="261" t="s">
        <v>118</v>
      </c>
      <c r="B8" s="45">
        <v>30</v>
      </c>
      <c r="C8" s="262" t="s">
        <v>197</v>
      </c>
      <c r="D8" s="262" t="s">
        <v>197</v>
      </c>
      <c r="E8" s="262" t="s">
        <v>197</v>
      </c>
      <c r="F8" s="264" t="s">
        <v>137</v>
      </c>
      <c r="G8" s="265" t="s">
        <v>197</v>
      </c>
      <c r="H8" s="266"/>
    </row>
    <row r="9" spans="1:8" ht="24.75">
      <c r="A9" s="261" t="s">
        <v>119</v>
      </c>
      <c r="B9" s="48">
        <v>6</v>
      </c>
      <c r="C9" s="262" t="s">
        <v>197</v>
      </c>
      <c r="D9" s="262" t="s">
        <v>197</v>
      </c>
      <c r="E9" s="262" t="s">
        <v>197</v>
      </c>
      <c r="F9" s="264" t="s">
        <v>137</v>
      </c>
      <c r="G9" s="265" t="s">
        <v>197</v>
      </c>
      <c r="H9" s="977" t="s">
        <v>744</v>
      </c>
    </row>
    <row r="10" spans="1:8" ht="24.75">
      <c r="A10" s="261" t="s">
        <v>120</v>
      </c>
      <c r="B10" s="48">
        <v>12</v>
      </c>
      <c r="C10" s="262" t="s">
        <v>197</v>
      </c>
      <c r="D10" s="262" t="s">
        <v>197</v>
      </c>
      <c r="E10" s="262" t="s">
        <v>197</v>
      </c>
      <c r="F10" s="264" t="s">
        <v>137</v>
      </c>
      <c r="G10" s="265" t="s">
        <v>197</v>
      </c>
      <c r="H10" s="978"/>
    </row>
    <row r="11" spans="1:8" ht="24.75">
      <c r="A11" s="261" t="s">
        <v>121</v>
      </c>
      <c r="B11" s="48">
        <v>10</v>
      </c>
      <c r="C11" s="262" t="s">
        <v>197</v>
      </c>
      <c r="D11" s="262" t="s">
        <v>197</v>
      </c>
      <c r="E11" s="262" t="s">
        <v>197</v>
      </c>
      <c r="F11" s="264" t="s">
        <v>137</v>
      </c>
      <c r="G11" s="265" t="s">
        <v>197</v>
      </c>
      <c r="H11" s="978"/>
    </row>
    <row r="12" spans="1:8" ht="24.75">
      <c r="A12" s="261" t="s">
        <v>122</v>
      </c>
      <c r="B12" s="48">
        <v>9</v>
      </c>
      <c r="C12" s="262" t="s">
        <v>197</v>
      </c>
      <c r="D12" s="262" t="s">
        <v>197</v>
      </c>
      <c r="E12" s="262" t="s">
        <v>197</v>
      </c>
      <c r="F12" s="264" t="s">
        <v>137</v>
      </c>
      <c r="G12" s="265" t="s">
        <v>197</v>
      </c>
      <c r="H12" s="979"/>
    </row>
    <row r="13" spans="1:8" ht="24.75">
      <c r="A13" s="261" t="s">
        <v>123</v>
      </c>
      <c r="B13" s="48">
        <v>10</v>
      </c>
      <c r="C13" s="262" t="s">
        <v>197</v>
      </c>
      <c r="D13" s="262" t="s">
        <v>197</v>
      </c>
      <c r="E13" s="262" t="s">
        <v>197</v>
      </c>
      <c r="F13" s="264" t="s">
        <v>137</v>
      </c>
      <c r="G13" s="265" t="s">
        <v>197</v>
      </c>
      <c r="H13" s="266"/>
    </row>
    <row r="14" spans="1:8" ht="24.75">
      <c r="A14" s="261" t="s">
        <v>124</v>
      </c>
      <c r="B14" s="48">
        <v>100</v>
      </c>
      <c r="C14" s="262" t="s">
        <v>197</v>
      </c>
      <c r="D14" s="262" t="s">
        <v>197</v>
      </c>
      <c r="E14" s="262" t="s">
        <v>197</v>
      </c>
      <c r="F14" s="264" t="s">
        <v>137</v>
      </c>
      <c r="G14" s="265" t="s">
        <v>197</v>
      </c>
      <c r="H14" s="266"/>
    </row>
    <row r="15" spans="1:8" ht="24.75">
      <c r="A15" s="261" t="s">
        <v>115</v>
      </c>
      <c r="B15" s="48" t="s">
        <v>197</v>
      </c>
      <c r="C15" s="262" t="s">
        <v>197</v>
      </c>
      <c r="D15" s="262" t="s">
        <v>197</v>
      </c>
      <c r="E15" s="263" t="s">
        <v>197</v>
      </c>
      <c r="F15" s="264" t="s">
        <v>137</v>
      </c>
      <c r="G15" s="265" t="s">
        <v>197</v>
      </c>
      <c r="H15" s="266"/>
    </row>
    <row r="16" spans="1:8" ht="24.75">
      <c r="A16" s="261" t="s">
        <v>306</v>
      </c>
      <c r="B16" s="47">
        <v>216</v>
      </c>
      <c r="C16" s="262" t="s">
        <v>197</v>
      </c>
      <c r="D16" s="262" t="s">
        <v>197</v>
      </c>
      <c r="E16" s="263" t="s">
        <v>197</v>
      </c>
      <c r="F16" s="264" t="s">
        <v>137</v>
      </c>
      <c r="G16" s="265" t="s">
        <v>197</v>
      </c>
      <c r="H16" s="266"/>
    </row>
    <row r="17" spans="1:8" ht="24.75">
      <c r="A17" s="261" t="s">
        <v>307</v>
      </c>
      <c r="B17" s="267" t="s">
        <v>197</v>
      </c>
      <c r="C17" s="267" t="s">
        <v>197</v>
      </c>
      <c r="D17" s="267" t="s">
        <v>197</v>
      </c>
      <c r="E17" s="267" t="s">
        <v>197</v>
      </c>
      <c r="F17" s="264" t="s">
        <v>137</v>
      </c>
      <c r="G17" s="265" t="s">
        <v>197</v>
      </c>
      <c r="H17" s="266"/>
    </row>
    <row r="18" spans="1:8" ht="24.75">
      <c r="A18" s="261" t="s">
        <v>308</v>
      </c>
      <c r="B18" s="267" t="s">
        <v>197</v>
      </c>
      <c r="C18" s="267" t="s">
        <v>197</v>
      </c>
      <c r="D18" s="267" t="s">
        <v>197</v>
      </c>
      <c r="E18" s="267" t="s">
        <v>197</v>
      </c>
      <c r="F18" s="264" t="s">
        <v>137</v>
      </c>
      <c r="G18" s="265" t="s">
        <v>197</v>
      </c>
      <c r="H18" s="266"/>
    </row>
    <row r="19" spans="1:8" ht="24.75">
      <c r="A19" s="261" t="s">
        <v>309</v>
      </c>
      <c r="B19" s="267" t="s">
        <v>197</v>
      </c>
      <c r="C19" s="267" t="s">
        <v>197</v>
      </c>
      <c r="D19" s="267" t="s">
        <v>197</v>
      </c>
      <c r="E19" s="267" t="s">
        <v>197</v>
      </c>
      <c r="F19" s="264" t="s">
        <v>137</v>
      </c>
      <c r="G19" s="265" t="s">
        <v>197</v>
      </c>
      <c r="H19" s="266"/>
    </row>
    <row r="20" spans="1:8" ht="25.5">
      <c r="A20" s="958" t="s">
        <v>310</v>
      </c>
      <c r="B20" s="268">
        <f>SUM(B8:B19)</f>
        <v>393</v>
      </c>
      <c r="C20" s="733">
        <v>2951</v>
      </c>
      <c r="D20" s="269">
        <v>557</v>
      </c>
      <c r="E20" s="270">
        <f>SUM(C20:D20)</f>
        <v>3508</v>
      </c>
      <c r="F20" s="271" t="s">
        <v>137</v>
      </c>
      <c r="G20" s="589">
        <f>(C20+D20)/B20</f>
        <v>8.926208651399492</v>
      </c>
      <c r="H20" s="272"/>
    </row>
    <row r="21" spans="1:8" ht="25.5">
      <c r="A21" s="959"/>
      <c r="B21" s="273"/>
      <c r="C21" s="960">
        <f>C20+D20</f>
        <v>3508</v>
      </c>
      <c r="D21" s="961"/>
      <c r="E21" s="962"/>
      <c r="F21" s="274"/>
      <c r="G21" s="275"/>
      <c r="H21" s="276"/>
    </row>
    <row r="22" spans="1:8" ht="26.25">
      <c r="A22" s="277" t="s">
        <v>358</v>
      </c>
      <c r="B22" s="278"/>
      <c r="C22" s="980" t="s">
        <v>422</v>
      </c>
      <c r="D22" s="980"/>
      <c r="E22" s="975"/>
      <c r="F22" s="975"/>
      <c r="G22" s="975"/>
      <c r="H22" s="976"/>
    </row>
    <row r="23" spans="1:8" ht="35.25" customHeight="1">
      <c r="A23" s="783" t="s">
        <v>360</v>
      </c>
      <c r="B23" s="783"/>
      <c r="C23" s="783"/>
      <c r="D23" s="783"/>
      <c r="E23" s="783"/>
      <c r="F23" s="783"/>
      <c r="G23" s="783"/>
      <c r="H23" s="193" t="s">
        <v>420</v>
      </c>
    </row>
    <row r="24" spans="1:8" ht="25.5">
      <c r="A24" s="257"/>
      <c r="B24" s="257"/>
      <c r="C24" s="257"/>
      <c r="D24" s="257"/>
      <c r="E24" s="257"/>
      <c r="F24" s="257"/>
      <c r="G24" s="257"/>
      <c r="H24" s="258"/>
    </row>
    <row r="25" spans="1:8" ht="24.75">
      <c r="A25" s="963" t="s">
        <v>311</v>
      </c>
      <c r="B25" s="964"/>
      <c r="C25" s="964"/>
      <c r="D25" s="964"/>
      <c r="E25" s="964"/>
      <c r="F25" s="964"/>
      <c r="G25" s="964"/>
      <c r="H25" s="965"/>
    </row>
    <row r="26" spans="1:8" ht="24.75">
      <c r="A26" s="952" t="s">
        <v>312</v>
      </c>
      <c r="B26" s="953"/>
      <c r="C26" s="953"/>
      <c r="D26" s="953"/>
      <c r="E26" s="953"/>
      <c r="F26" s="953"/>
      <c r="G26" s="953"/>
      <c r="H26" s="954"/>
    </row>
    <row r="27" spans="1:8" ht="24.75">
      <c r="A27" s="955" t="s">
        <v>314</v>
      </c>
      <c r="B27" s="956"/>
      <c r="C27" s="956"/>
      <c r="D27" s="956"/>
      <c r="E27" s="956"/>
      <c r="F27" s="956"/>
      <c r="G27" s="956"/>
      <c r="H27" s="957"/>
    </row>
    <row r="28" spans="1:8" ht="24.75">
      <c r="A28" s="279"/>
      <c r="B28" s="279"/>
      <c r="C28" s="279"/>
      <c r="D28" s="279"/>
      <c r="E28" s="279"/>
      <c r="F28" s="279"/>
      <c r="G28" s="279"/>
      <c r="H28" s="279"/>
    </row>
    <row r="29" spans="1:8" ht="24.75">
      <c r="A29" s="279"/>
      <c r="B29" s="279"/>
      <c r="C29" s="279"/>
      <c r="D29" s="279"/>
      <c r="E29" s="279"/>
      <c r="F29" s="279"/>
      <c r="G29" s="279"/>
      <c r="H29" s="279"/>
    </row>
    <row r="30" spans="1:8" ht="24.75">
      <c r="A30" s="279"/>
      <c r="B30" s="279"/>
      <c r="C30" s="279"/>
      <c r="D30" s="279"/>
      <c r="E30" s="279"/>
      <c r="F30" s="279"/>
      <c r="G30" s="279"/>
      <c r="H30" s="279"/>
    </row>
    <row r="31" spans="1:8" ht="24.75">
      <c r="A31" s="279"/>
      <c r="B31" s="279"/>
      <c r="C31" s="279"/>
      <c r="D31" s="279"/>
      <c r="E31" s="279"/>
      <c r="F31" s="279"/>
      <c r="G31" s="279"/>
      <c r="H31" s="279"/>
    </row>
    <row r="32" spans="1:8" ht="24.75">
      <c r="A32" s="279"/>
      <c r="B32" s="279"/>
      <c r="C32" s="279"/>
      <c r="D32" s="279"/>
      <c r="E32" s="279"/>
      <c r="F32" s="279"/>
      <c r="G32" s="279"/>
      <c r="H32" s="279"/>
    </row>
    <row r="33" spans="1:8" ht="24.75">
      <c r="A33" s="279"/>
      <c r="B33" s="279"/>
      <c r="C33" s="279"/>
      <c r="D33" s="279"/>
      <c r="E33" s="279"/>
      <c r="F33" s="279"/>
      <c r="G33" s="279"/>
      <c r="H33" s="279"/>
    </row>
    <row r="34" spans="1:8" ht="24.75">
      <c r="A34" s="279"/>
      <c r="B34" s="279"/>
      <c r="C34" s="279"/>
      <c r="D34" s="279"/>
      <c r="E34" s="279"/>
      <c r="F34" s="279"/>
      <c r="G34" s="279"/>
      <c r="H34" s="279"/>
    </row>
    <row r="35" spans="1:8" ht="24.75">
      <c r="A35" s="279"/>
      <c r="B35" s="279"/>
      <c r="C35" s="279"/>
      <c r="D35" s="279"/>
      <c r="E35" s="279"/>
      <c r="F35" s="279"/>
      <c r="G35" s="279"/>
      <c r="H35" s="279"/>
    </row>
    <row r="36" spans="1:8" ht="24.75">
      <c r="A36" s="279"/>
      <c r="B36" s="279"/>
      <c r="C36" s="279"/>
      <c r="D36" s="279"/>
      <c r="E36" s="279"/>
      <c r="F36" s="279"/>
      <c r="G36" s="279"/>
      <c r="H36" s="279"/>
    </row>
    <row r="37" spans="1:8" ht="23.25" customHeight="1">
      <c r="A37" s="279"/>
      <c r="B37" s="279"/>
      <c r="C37" s="279"/>
      <c r="D37" s="279"/>
      <c r="E37" s="279"/>
      <c r="F37" s="279"/>
      <c r="G37" s="279"/>
      <c r="H37" s="279"/>
    </row>
    <row r="38" spans="1:8" ht="23.25" customHeight="1">
      <c r="A38" s="279"/>
      <c r="B38" s="279"/>
      <c r="C38" s="279"/>
      <c r="D38" s="279"/>
      <c r="E38" s="279"/>
      <c r="F38" s="279"/>
      <c r="G38" s="279"/>
      <c r="H38" s="279"/>
    </row>
    <row r="39" spans="1:8" ht="24.75">
      <c r="A39" s="279"/>
      <c r="B39" s="279"/>
      <c r="C39" s="279"/>
      <c r="D39" s="279"/>
      <c r="E39" s="279"/>
      <c r="F39" s="279"/>
      <c r="G39" s="279"/>
      <c r="H39" s="279"/>
    </row>
    <row r="40" spans="1:8" ht="24.75">
      <c r="A40" s="279"/>
      <c r="B40" s="279"/>
      <c r="C40" s="279"/>
      <c r="D40" s="279"/>
      <c r="E40" s="279"/>
      <c r="F40" s="279"/>
      <c r="G40" s="279"/>
      <c r="H40" s="279"/>
    </row>
    <row r="41" spans="1:8" ht="26.25">
      <c r="A41" s="947" t="s">
        <v>315</v>
      </c>
      <c r="B41" s="947"/>
      <c r="C41" s="280"/>
      <c r="D41" s="280"/>
      <c r="E41" s="281"/>
      <c r="F41" s="948" t="s">
        <v>472</v>
      </c>
      <c r="G41" s="948"/>
      <c r="H41" s="948"/>
    </row>
    <row r="42" spans="1:8" ht="26.25">
      <c r="A42" s="947" t="s">
        <v>316</v>
      </c>
      <c r="B42" s="947"/>
      <c r="C42" s="280"/>
      <c r="D42" s="280"/>
      <c r="E42" s="281"/>
      <c r="F42" s="948" t="s">
        <v>471</v>
      </c>
      <c r="G42" s="948"/>
      <c r="H42" s="948"/>
    </row>
  </sheetData>
  <mergeCells count="21">
    <mergeCell ref="A23:G23"/>
    <mergeCell ref="G5:H5"/>
    <mergeCell ref="H9:H12"/>
    <mergeCell ref="C22:H22"/>
    <mergeCell ref="A1:G1"/>
    <mergeCell ref="A3:H3"/>
    <mergeCell ref="A6:A7"/>
    <mergeCell ref="B6:B7"/>
    <mergeCell ref="C6:E6"/>
    <mergeCell ref="F6:G7"/>
    <mergeCell ref="H6:H7"/>
    <mergeCell ref="A42:B42"/>
    <mergeCell ref="F42:H42"/>
    <mergeCell ref="A4:H4"/>
    <mergeCell ref="A26:H26"/>
    <mergeCell ref="A27:H27"/>
    <mergeCell ref="A41:B41"/>
    <mergeCell ref="F41:H41"/>
    <mergeCell ref="A20:A21"/>
    <mergeCell ref="C21:E21"/>
    <mergeCell ref="A25:H25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Footer>&amp;Cหน้า 6-&amp;P</oddFooter>
  </headerFooter>
  <rowBreaks count="1" manualBreakCount="1">
    <brk id="2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G23"/>
  <sheetViews>
    <sheetView view="pageBreakPreview" zoomScale="60" workbookViewId="0" topLeftCell="A1">
      <selection activeCell="E8" sqref="E8"/>
    </sheetView>
  </sheetViews>
  <sheetFormatPr defaultColWidth="9.140625" defaultRowHeight="21.75"/>
  <cols>
    <col min="1" max="1" width="8.421875" style="0" customWidth="1"/>
    <col min="2" max="2" width="73.421875" style="0" customWidth="1"/>
    <col min="3" max="3" width="21.8515625" style="0" customWidth="1"/>
    <col min="4" max="4" width="24.8515625" style="0" customWidth="1"/>
    <col min="5" max="5" width="35.421875" style="0" customWidth="1"/>
    <col min="6" max="6" width="29.57421875" style="0" customWidth="1"/>
    <col min="7" max="7" width="28.8515625" style="0" customWidth="1"/>
  </cols>
  <sheetData>
    <row r="1" spans="1:7" ht="26.25">
      <c r="A1" s="823" t="s">
        <v>360</v>
      </c>
      <c r="B1" s="823"/>
      <c r="C1" s="823"/>
      <c r="D1" s="823"/>
      <c r="E1" s="981"/>
      <c r="F1" s="824" t="s">
        <v>390</v>
      </c>
      <c r="G1" s="824"/>
    </row>
    <row r="2" spans="1:7" ht="26.25">
      <c r="A2" s="2"/>
      <c r="B2" s="2"/>
      <c r="C2" s="2"/>
      <c r="D2" s="2" t="s">
        <v>391</v>
      </c>
      <c r="E2" s="9"/>
      <c r="F2" s="9"/>
      <c r="G2" s="9"/>
    </row>
    <row r="3" spans="1:7" ht="26.25">
      <c r="A3" s="780" t="s">
        <v>392</v>
      </c>
      <c r="B3" s="781"/>
      <c r="C3" s="781"/>
      <c r="D3" s="781"/>
      <c r="E3" s="781"/>
      <c r="F3" s="538"/>
      <c r="G3" s="539"/>
    </row>
    <row r="4" spans="1:7" ht="23.25">
      <c r="A4" s="347" t="s">
        <v>238</v>
      </c>
      <c r="B4" s="348"/>
      <c r="C4" s="348"/>
      <c r="D4" s="348"/>
      <c r="E4" s="348"/>
      <c r="F4" s="794" t="s">
        <v>393</v>
      </c>
      <c r="G4" s="795"/>
    </row>
    <row r="5" spans="1:7" ht="23.25">
      <c r="A5" s="815" t="s">
        <v>394</v>
      </c>
      <c r="B5" s="982" t="s">
        <v>134</v>
      </c>
      <c r="C5" s="985" t="s">
        <v>395</v>
      </c>
      <c r="D5" s="986"/>
      <c r="E5" s="986"/>
      <c r="F5" s="986"/>
      <c r="G5" s="987"/>
    </row>
    <row r="6" spans="1:7" ht="21.75">
      <c r="A6" s="820"/>
      <c r="B6" s="983"/>
      <c r="C6" s="988" t="s">
        <v>396</v>
      </c>
      <c r="D6" s="988" t="s">
        <v>397</v>
      </c>
      <c r="E6" s="988" t="s">
        <v>398</v>
      </c>
      <c r="F6" s="988" t="s">
        <v>399</v>
      </c>
      <c r="G6" s="988" t="s">
        <v>400</v>
      </c>
    </row>
    <row r="7" spans="1:7" ht="53.25" customHeight="1">
      <c r="A7" s="846"/>
      <c r="B7" s="984"/>
      <c r="C7" s="989"/>
      <c r="D7" s="990"/>
      <c r="E7" s="989"/>
      <c r="F7" s="990"/>
      <c r="G7" s="990"/>
    </row>
    <row r="8" spans="1:7" ht="46.5">
      <c r="A8" s="706" t="s">
        <v>401</v>
      </c>
      <c r="B8" s="540" t="s">
        <v>412</v>
      </c>
      <c r="C8" s="541"/>
      <c r="D8" s="542">
        <v>1</v>
      </c>
      <c r="E8" s="542"/>
      <c r="F8" s="542"/>
      <c r="G8" s="542"/>
    </row>
    <row r="9" spans="1:7" ht="23.25">
      <c r="A9" s="707">
        <v>2</v>
      </c>
      <c r="B9" s="540" t="s">
        <v>413</v>
      </c>
      <c r="C9" s="542"/>
      <c r="D9" s="542"/>
      <c r="E9" s="542">
        <v>1</v>
      </c>
      <c r="F9" s="542"/>
      <c r="G9" s="542"/>
    </row>
    <row r="10" spans="1:7" ht="23.25">
      <c r="A10" s="543"/>
      <c r="B10" s="544"/>
      <c r="C10" s="545"/>
      <c r="D10" s="545"/>
      <c r="E10" s="545"/>
      <c r="F10" s="545"/>
      <c r="G10" s="545"/>
    </row>
    <row r="11" spans="1:7" ht="26.25">
      <c r="A11" s="90" t="s">
        <v>125</v>
      </c>
      <c r="B11" s="90"/>
      <c r="C11" s="90" t="s">
        <v>197</v>
      </c>
      <c r="D11" s="90">
        <f>SUM(D8:D10)</f>
        <v>1</v>
      </c>
      <c r="E11" s="90">
        <f>SUM(E8:E10)</f>
        <v>1</v>
      </c>
      <c r="F11" s="90" t="s">
        <v>197</v>
      </c>
      <c r="G11" s="90" t="s">
        <v>197</v>
      </c>
    </row>
    <row r="12" spans="1:7" ht="23.25">
      <c r="A12" s="333" t="s">
        <v>402</v>
      </c>
      <c r="B12" s="99"/>
      <c r="C12" s="99"/>
      <c r="D12" s="99"/>
      <c r="E12" s="794" t="s">
        <v>403</v>
      </c>
      <c r="F12" s="794"/>
      <c r="G12" s="795"/>
    </row>
    <row r="13" spans="1:7" ht="23.25">
      <c r="A13" s="991" t="s">
        <v>404</v>
      </c>
      <c r="B13" s="992"/>
      <c r="C13" s="992"/>
      <c r="D13" s="992"/>
      <c r="E13" s="992"/>
      <c r="F13" s="992"/>
      <c r="G13" s="993"/>
    </row>
    <row r="14" spans="1:7" ht="23.25">
      <c r="A14" s="853" t="s">
        <v>405</v>
      </c>
      <c r="B14" s="762"/>
      <c r="C14" s="762"/>
      <c r="D14" s="762"/>
      <c r="E14" s="762"/>
      <c r="F14" s="762"/>
      <c r="G14" s="814"/>
    </row>
    <row r="15" spans="1:7" ht="23.25">
      <c r="A15" s="994" t="s">
        <v>409</v>
      </c>
      <c r="B15" s="995"/>
      <c r="C15" s="995"/>
      <c r="D15" s="995"/>
      <c r="E15" s="995"/>
      <c r="F15" s="995"/>
      <c r="G15" s="996"/>
    </row>
    <row r="16" spans="1:7" ht="23.25">
      <c r="A16" s="2"/>
      <c r="B16" s="2"/>
      <c r="C16" s="2"/>
      <c r="D16" s="2"/>
      <c r="E16" s="2"/>
      <c r="F16" s="2"/>
      <c r="G16" s="2"/>
    </row>
    <row r="17" spans="1:7" ht="23.25">
      <c r="A17" s="886"/>
      <c r="B17" s="886"/>
      <c r="C17" s="6"/>
      <c r="D17" s="2"/>
      <c r="E17" s="2"/>
      <c r="F17" s="796"/>
      <c r="G17" s="796"/>
    </row>
    <row r="18" spans="1:7" ht="23.25">
      <c r="A18" s="2"/>
      <c r="B18" s="2"/>
      <c r="C18" s="2"/>
      <c r="D18" s="2"/>
      <c r="E18" s="2"/>
      <c r="F18" s="2"/>
      <c r="G18" s="2"/>
    </row>
    <row r="19" spans="1:7" ht="23.25">
      <c r="A19" s="2"/>
      <c r="B19" s="2"/>
      <c r="C19" s="2"/>
      <c r="D19" s="2"/>
      <c r="E19" s="2"/>
      <c r="F19" s="2"/>
      <c r="G19" s="2"/>
    </row>
    <row r="20" spans="1:7" ht="23.25">
      <c r="A20" s="1" t="s">
        <v>143</v>
      </c>
      <c r="B20" s="23"/>
      <c r="C20" s="23"/>
      <c r="D20" s="2"/>
      <c r="E20" s="2"/>
      <c r="F20" s="796" t="s">
        <v>410</v>
      </c>
      <c r="G20" s="796"/>
    </row>
    <row r="21" spans="1:7" ht="23.25">
      <c r="A21" s="1"/>
      <c r="B21" s="1"/>
      <c r="C21" s="6"/>
      <c r="D21" s="2"/>
      <c r="E21" s="2"/>
      <c r="F21" s="796" t="s">
        <v>411</v>
      </c>
      <c r="G21" s="796"/>
    </row>
    <row r="22" spans="1:7" ht="23.25">
      <c r="A22" s="1"/>
      <c r="B22" s="1"/>
      <c r="C22" s="2"/>
      <c r="D22" s="2"/>
      <c r="E22" s="2"/>
      <c r="F22" s="2"/>
      <c r="G22" s="2"/>
    </row>
    <row r="23" spans="1:7" ht="23.25">
      <c r="A23" s="809"/>
      <c r="B23" s="809"/>
      <c r="C23" s="809"/>
      <c r="D23" s="809"/>
      <c r="E23" s="809"/>
      <c r="F23" s="809"/>
      <c r="G23" s="809"/>
    </row>
  </sheetData>
  <mergeCells count="21">
    <mergeCell ref="A23:G23"/>
    <mergeCell ref="A17:B17"/>
    <mergeCell ref="F17:G17"/>
    <mergeCell ref="F20:G20"/>
    <mergeCell ref="F21:G21"/>
    <mergeCell ref="E12:G12"/>
    <mergeCell ref="A13:G13"/>
    <mergeCell ref="A14:G14"/>
    <mergeCell ref="A15:G15"/>
    <mergeCell ref="A5:A7"/>
    <mergeCell ref="B5:B7"/>
    <mergeCell ref="C5:G5"/>
    <mergeCell ref="C6:C7"/>
    <mergeCell ref="D6:D7"/>
    <mergeCell ref="E6:E7"/>
    <mergeCell ref="F6:F7"/>
    <mergeCell ref="G6:G7"/>
    <mergeCell ref="A1:E1"/>
    <mergeCell ref="F1:G1"/>
    <mergeCell ref="A3:E3"/>
    <mergeCell ref="F4:G4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Footer>&amp;Cหน้า 6-&amp;P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X21"/>
  <sheetViews>
    <sheetView view="pageBreakPreview" zoomScaleSheetLayoutView="100" workbookViewId="0" topLeftCell="A11">
      <selection activeCell="A20" sqref="A20:B20"/>
    </sheetView>
  </sheetViews>
  <sheetFormatPr defaultColWidth="9.140625" defaultRowHeight="21.75"/>
  <cols>
    <col min="1" max="1" width="33.8515625" style="0" customWidth="1"/>
    <col min="2" max="2" width="6.5742187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8" width="7.00390625" style="0" customWidth="1"/>
    <col min="9" max="9" width="8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8" max="18" width="32.7109375" style="0" customWidth="1"/>
  </cols>
  <sheetData>
    <row r="1" spans="1:24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24" t="s">
        <v>424</v>
      </c>
      <c r="S1" s="2"/>
      <c r="T1" s="2"/>
      <c r="U1" s="2"/>
      <c r="V1" s="2"/>
      <c r="W1" s="2"/>
      <c r="X1" s="2"/>
    </row>
    <row r="2" spans="1:24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  <c r="S2" s="938"/>
      <c r="T2" s="938"/>
      <c r="U2" s="938"/>
      <c r="V2" s="938"/>
      <c r="W2" s="938"/>
      <c r="X2" s="938"/>
    </row>
    <row r="3" spans="1:24" s="110" customFormat="1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  <c r="S3" s="117"/>
      <c r="T3" s="118"/>
      <c r="U3" s="118"/>
      <c r="V3" s="118"/>
      <c r="W3" s="118"/>
      <c r="X3" s="118"/>
    </row>
    <row r="4" spans="1:18" s="110" customFormat="1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s="110" customFormat="1" ht="26.25">
      <c r="A5" s="119" t="s">
        <v>328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s="110" customFormat="1" ht="23.25">
      <c r="A6" s="282"/>
      <c r="B6" s="1006" t="s">
        <v>406</v>
      </c>
      <c r="C6" s="1009" t="s">
        <v>211</v>
      </c>
      <c r="D6" s="1010"/>
      <c r="E6" s="1011"/>
      <c r="F6" s="1009" t="s">
        <v>162</v>
      </c>
      <c r="G6" s="1010"/>
      <c r="H6" s="1011"/>
      <c r="I6" s="1003" t="s">
        <v>327</v>
      </c>
      <c r="J6" s="1004"/>
      <c r="K6" s="1004"/>
      <c r="L6" s="1004"/>
      <c r="M6" s="1004"/>
      <c r="N6" s="1004"/>
      <c r="O6" s="1004"/>
      <c r="P6" s="1004"/>
      <c r="Q6" s="1005"/>
      <c r="R6" s="283"/>
    </row>
    <row r="7" spans="1:18" s="110" customFormat="1" ht="84.75" customHeight="1">
      <c r="A7" s="1016" t="s">
        <v>117</v>
      </c>
      <c r="B7" s="1007"/>
      <c r="C7" s="1012"/>
      <c r="D7" s="1013"/>
      <c r="E7" s="1014"/>
      <c r="F7" s="1012"/>
      <c r="G7" s="1013"/>
      <c r="H7" s="1014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18" t="s">
        <v>135</v>
      </c>
    </row>
    <row r="8" spans="1:18" s="110" customFormat="1" ht="34.5" customHeight="1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31.5" customHeight="1">
      <c r="A9" s="122" t="s">
        <v>118</v>
      </c>
      <c r="B9" s="53">
        <f>'6.2นศ.ต่ออาจารย์'!L9</f>
        <v>25</v>
      </c>
      <c r="C9" s="53">
        <v>23</v>
      </c>
      <c r="D9" s="53">
        <v>22</v>
      </c>
      <c r="E9" s="53">
        <v>22.5</v>
      </c>
      <c r="F9" s="54">
        <v>88.5</v>
      </c>
      <c r="G9" s="54">
        <v>84.6</v>
      </c>
      <c r="H9" s="54">
        <v>86.5</v>
      </c>
      <c r="I9" s="69">
        <v>4.48</v>
      </c>
      <c r="J9" s="69">
        <v>3.84</v>
      </c>
      <c r="K9" s="69">
        <v>4.08</v>
      </c>
      <c r="L9" s="69">
        <v>4.55</v>
      </c>
      <c r="M9" s="69">
        <v>3.76</v>
      </c>
      <c r="N9" s="69">
        <v>4.09</v>
      </c>
      <c r="O9" s="69">
        <v>4.55</v>
      </c>
      <c r="P9" s="69">
        <v>3.76</v>
      </c>
      <c r="Q9" s="69">
        <v>4.09</v>
      </c>
      <c r="R9" s="55"/>
    </row>
    <row r="10" spans="1:18" ht="24.75" customHeight="1">
      <c r="A10" s="122" t="s">
        <v>119</v>
      </c>
      <c r="B10" s="56">
        <f>'6.2นศ.ต่ออาจารย์'!L10</f>
        <v>26</v>
      </c>
      <c r="C10" s="56">
        <v>26</v>
      </c>
      <c r="D10" s="56">
        <v>25</v>
      </c>
      <c r="E10" s="56">
        <v>25.5</v>
      </c>
      <c r="F10" s="57">
        <v>92.9</v>
      </c>
      <c r="G10" s="57">
        <v>89.3</v>
      </c>
      <c r="H10" s="57">
        <v>91.1</v>
      </c>
      <c r="I10" s="69">
        <v>4.55</v>
      </c>
      <c r="J10" s="69">
        <v>3.62</v>
      </c>
      <c r="K10" s="69">
        <v>4.08</v>
      </c>
      <c r="L10" s="69">
        <v>4.66</v>
      </c>
      <c r="M10" s="69">
        <v>3.79</v>
      </c>
      <c r="N10" s="69">
        <v>4.18</v>
      </c>
      <c r="O10" s="69">
        <v>4.66</v>
      </c>
      <c r="P10" s="69">
        <v>3.62</v>
      </c>
      <c r="Q10" s="69">
        <v>4.13</v>
      </c>
      <c r="R10" s="58"/>
    </row>
    <row r="11" spans="1:18" ht="23.25">
      <c r="A11" s="122" t="s">
        <v>120</v>
      </c>
      <c r="B11" s="56">
        <f>'6.2นศ.ต่ออาจารย์'!L11</f>
        <v>20.5</v>
      </c>
      <c r="C11" s="56">
        <v>20</v>
      </c>
      <c r="D11" s="56">
        <v>21</v>
      </c>
      <c r="E11" s="56">
        <v>20.5</v>
      </c>
      <c r="F11" s="57">
        <v>83.3</v>
      </c>
      <c r="G11" s="57">
        <v>87.5</v>
      </c>
      <c r="H11" s="57">
        <v>85.4</v>
      </c>
      <c r="I11" s="69">
        <v>4.96</v>
      </c>
      <c r="J11" s="69">
        <v>3.62</v>
      </c>
      <c r="K11" s="69">
        <v>4.24</v>
      </c>
      <c r="L11" s="69">
        <v>4.89</v>
      </c>
      <c r="M11" s="69">
        <v>3.83</v>
      </c>
      <c r="N11" s="69">
        <v>4.23</v>
      </c>
      <c r="O11" s="69">
        <v>4.96</v>
      </c>
      <c r="P11" s="69">
        <v>3.62</v>
      </c>
      <c r="Q11" s="69">
        <v>4.24</v>
      </c>
      <c r="R11" s="58" t="s">
        <v>407</v>
      </c>
    </row>
    <row r="12" spans="1:18" ht="23.25" customHeight="1">
      <c r="A12" s="122" t="s">
        <v>121</v>
      </c>
      <c r="B12" s="56">
        <f>'6.2นศ.ต่ออาจารย์'!L12</f>
        <v>24</v>
      </c>
      <c r="C12" s="56">
        <v>22</v>
      </c>
      <c r="D12" s="56">
        <v>22</v>
      </c>
      <c r="E12" s="56">
        <v>22</v>
      </c>
      <c r="F12" s="57">
        <v>91.7</v>
      </c>
      <c r="G12" s="57">
        <v>91.7</v>
      </c>
      <c r="H12" s="57">
        <v>91.7</v>
      </c>
      <c r="I12" s="69">
        <v>4.63</v>
      </c>
      <c r="J12" s="69">
        <v>3.92</v>
      </c>
      <c r="K12" s="69">
        <v>4.17</v>
      </c>
      <c r="L12" s="69">
        <v>4.48</v>
      </c>
      <c r="M12" s="69">
        <v>3.49</v>
      </c>
      <c r="N12" s="69">
        <v>4.05</v>
      </c>
      <c r="O12" s="69">
        <v>4.63</v>
      </c>
      <c r="P12" s="69">
        <v>3.49</v>
      </c>
      <c r="Q12" s="69">
        <v>4.11</v>
      </c>
      <c r="R12" s="58"/>
    </row>
    <row r="13" spans="1:18" ht="23.25">
      <c r="A13" s="122" t="s">
        <v>122</v>
      </c>
      <c r="B13" s="56">
        <f>'6.2นศ.ต่ออาจารย์'!L13</f>
        <v>15</v>
      </c>
      <c r="C13" s="56">
        <v>15</v>
      </c>
      <c r="D13" s="56">
        <v>14</v>
      </c>
      <c r="E13" s="56">
        <v>14.5</v>
      </c>
      <c r="F13" s="70">
        <v>94</v>
      </c>
      <c r="G13" s="57">
        <v>87.5</v>
      </c>
      <c r="H13" s="57">
        <v>90.6</v>
      </c>
      <c r="I13" s="69">
        <v>4.54</v>
      </c>
      <c r="J13" s="69">
        <v>3.41</v>
      </c>
      <c r="K13" s="69">
        <v>4.11</v>
      </c>
      <c r="L13" s="69">
        <v>4.58</v>
      </c>
      <c r="M13" s="69">
        <v>3.72</v>
      </c>
      <c r="N13" s="69">
        <v>4.15</v>
      </c>
      <c r="O13" s="69">
        <v>4.58</v>
      </c>
      <c r="P13" s="69">
        <v>3.41</v>
      </c>
      <c r="Q13" s="69">
        <v>4.13</v>
      </c>
      <c r="R13" s="58"/>
    </row>
    <row r="14" spans="1:18" ht="27" customHeight="1">
      <c r="A14" s="122" t="s">
        <v>123</v>
      </c>
      <c r="B14" s="56">
        <f>'6.2นศ.ต่ออาจารย์'!L14</f>
        <v>10.5</v>
      </c>
      <c r="C14" s="56">
        <v>15</v>
      </c>
      <c r="D14" s="56">
        <v>8</v>
      </c>
      <c r="E14" s="56">
        <v>11.5</v>
      </c>
      <c r="F14" s="57">
        <v>83.3</v>
      </c>
      <c r="G14" s="57">
        <v>44.4</v>
      </c>
      <c r="H14" s="70">
        <v>64</v>
      </c>
      <c r="I14" s="69">
        <v>4.63</v>
      </c>
      <c r="J14" s="69">
        <v>3.93</v>
      </c>
      <c r="K14" s="69">
        <v>4.19</v>
      </c>
      <c r="L14" s="69">
        <v>4.76</v>
      </c>
      <c r="M14" s="69">
        <v>4</v>
      </c>
      <c r="N14" s="69">
        <v>4.13</v>
      </c>
      <c r="O14" s="69">
        <v>4.63</v>
      </c>
      <c r="P14" s="69">
        <v>3.93</v>
      </c>
      <c r="Q14" s="69">
        <v>4.16</v>
      </c>
      <c r="R14" s="720" t="s">
        <v>408</v>
      </c>
    </row>
    <row r="15" spans="1:18" ht="23.25">
      <c r="A15" s="123" t="s">
        <v>124</v>
      </c>
      <c r="B15" s="56">
        <f>'6.2นศ.ต่ออาจารย์'!L15</f>
        <v>29</v>
      </c>
      <c r="C15" s="59">
        <v>18</v>
      </c>
      <c r="D15" s="59">
        <v>17</v>
      </c>
      <c r="E15" s="59">
        <v>17.5</v>
      </c>
      <c r="F15" s="60">
        <v>54.5</v>
      </c>
      <c r="G15" s="60">
        <v>51.5</v>
      </c>
      <c r="H15" s="76">
        <v>53</v>
      </c>
      <c r="I15" s="370">
        <v>4.38</v>
      </c>
      <c r="J15" s="370">
        <v>3.88</v>
      </c>
      <c r="K15" s="69">
        <v>4.11</v>
      </c>
      <c r="L15" s="69">
        <v>4.56</v>
      </c>
      <c r="M15" s="69">
        <v>3.65</v>
      </c>
      <c r="N15" s="69">
        <v>4.16</v>
      </c>
      <c r="O15" s="69">
        <v>4.56</v>
      </c>
      <c r="P15" s="69">
        <v>3.65</v>
      </c>
      <c r="Q15" s="69">
        <v>4.14</v>
      </c>
      <c r="R15" s="61"/>
    </row>
    <row r="16" spans="1:18" ht="23.25">
      <c r="A16" s="124" t="s">
        <v>634</v>
      </c>
      <c r="B16" s="62">
        <f>SUM(B9:B15)</f>
        <v>150</v>
      </c>
      <c r="C16" s="62">
        <f>SUM(C9:C15)</f>
        <v>139</v>
      </c>
      <c r="D16" s="62">
        <f>SUM(D9:D15)</f>
        <v>129</v>
      </c>
      <c r="E16" s="62">
        <f>SUM(E9:E15)</f>
        <v>134</v>
      </c>
      <c r="F16" s="63">
        <v>82.2</v>
      </c>
      <c r="G16" s="63">
        <v>76.3</v>
      </c>
      <c r="H16" s="74">
        <v>79.29</v>
      </c>
      <c r="I16" s="72">
        <v>4.96</v>
      </c>
      <c r="J16" s="72">
        <v>3.41</v>
      </c>
      <c r="K16" s="74">
        <f>SUM(K9:K15)/7</f>
        <v>4.14</v>
      </c>
      <c r="L16" s="74">
        <v>4.89</v>
      </c>
      <c r="M16" s="74">
        <v>3.49</v>
      </c>
      <c r="N16" s="74">
        <f>SUM(N9:N15)/7</f>
        <v>4.1414285714285715</v>
      </c>
      <c r="O16" s="74">
        <v>4.96</v>
      </c>
      <c r="P16" s="74">
        <v>3.41</v>
      </c>
      <c r="Q16" s="74">
        <f>SUM(Q9:Q15)/7</f>
        <v>4.142857142857143</v>
      </c>
      <c r="R16" s="64"/>
    </row>
    <row r="17" spans="1:18" s="110" customFormat="1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s="110" customFormat="1" ht="24.75" customHeight="1">
      <c r="A18" s="997" t="s">
        <v>525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9"/>
    </row>
    <row r="19" spans="1:18" s="110" customFormat="1" ht="22.5" customHeight="1">
      <c r="A19" s="1000" t="s">
        <v>1446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2"/>
    </row>
    <row r="20" spans="1:22" ht="23.25">
      <c r="A20" s="926" t="s">
        <v>172</v>
      </c>
      <c r="B20" s="926"/>
      <c r="Q20" s="784" t="s">
        <v>141</v>
      </c>
      <c r="R20" s="784"/>
      <c r="S20" s="4"/>
      <c r="T20" s="4"/>
      <c r="U20" s="4"/>
      <c r="V20" s="4"/>
    </row>
    <row r="21" spans="14:22" ht="23.25">
      <c r="N21" s="4"/>
      <c r="Q21" s="796" t="s">
        <v>636</v>
      </c>
      <c r="R21" s="796"/>
      <c r="S21" s="4"/>
      <c r="T21" s="4"/>
      <c r="U21" s="4"/>
      <c r="V21" s="4"/>
    </row>
  </sheetData>
  <mergeCells count="20">
    <mergeCell ref="Q21:R21"/>
    <mergeCell ref="S2:X2"/>
    <mergeCell ref="A2:Q2"/>
    <mergeCell ref="L7:N7"/>
    <mergeCell ref="A7:A8"/>
    <mergeCell ref="R7:R8"/>
    <mergeCell ref="I7:K7"/>
    <mergeCell ref="O7:Q7"/>
    <mergeCell ref="Q20:R20"/>
    <mergeCell ref="Q5:R5"/>
    <mergeCell ref="A1:Q1"/>
    <mergeCell ref="A18:R18"/>
    <mergeCell ref="A19:R19"/>
    <mergeCell ref="A20:B20"/>
    <mergeCell ref="A3:R3"/>
    <mergeCell ref="A4:R4"/>
    <mergeCell ref="I6:Q6"/>
    <mergeCell ref="B6:B8"/>
    <mergeCell ref="C6:E7"/>
    <mergeCell ref="F6:H7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Footer>&amp;C&amp;"Angsana New,ธรรมดา"&amp;16หน้า  6-&amp;P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80" zoomScaleSheetLayoutView="80" workbookViewId="0" topLeftCell="A5">
      <selection activeCell="A20" sqref="A20:B20"/>
    </sheetView>
  </sheetViews>
  <sheetFormatPr defaultColWidth="9.140625" defaultRowHeight="21.75"/>
  <cols>
    <col min="1" max="1" width="33.8515625" style="0" customWidth="1"/>
    <col min="2" max="2" width="10.710937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8" width="7.00390625" style="0" customWidth="1"/>
    <col min="9" max="9" width="8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8" max="18" width="34.57421875" style="0" customWidth="1"/>
  </cols>
  <sheetData>
    <row r="1" spans="1:24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24" t="s">
        <v>424</v>
      </c>
      <c r="S1" s="2"/>
      <c r="T1" s="2"/>
      <c r="U1" s="2"/>
      <c r="V1" s="2"/>
      <c r="W1" s="2"/>
      <c r="X1" s="2"/>
    </row>
    <row r="2" spans="1:24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  <c r="S2" s="938"/>
      <c r="T2" s="938"/>
      <c r="U2" s="938"/>
      <c r="V2" s="938"/>
      <c r="W2" s="938"/>
      <c r="X2" s="938"/>
    </row>
    <row r="3" spans="1:24" s="110" customFormat="1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  <c r="S3" s="117"/>
      <c r="T3" s="118"/>
      <c r="U3" s="118"/>
      <c r="V3" s="118"/>
      <c r="W3" s="118"/>
      <c r="X3" s="118"/>
    </row>
    <row r="4" spans="1:18" s="110" customFormat="1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s="110" customFormat="1" ht="26.25">
      <c r="A5" s="119" t="s">
        <v>641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s="110" customFormat="1" ht="49.5" customHeight="1">
      <c r="A6" s="282"/>
      <c r="B6" s="1006" t="s">
        <v>406</v>
      </c>
      <c r="C6" s="1022" t="s">
        <v>643</v>
      </c>
      <c r="D6" s="1023"/>
      <c r="E6" s="1024"/>
      <c r="F6" s="1022" t="s">
        <v>162</v>
      </c>
      <c r="G6" s="1023"/>
      <c r="H6" s="1024"/>
      <c r="I6" s="1029" t="s">
        <v>642</v>
      </c>
      <c r="J6" s="1004"/>
      <c r="K6" s="1004"/>
      <c r="L6" s="1004"/>
      <c r="M6" s="1004"/>
      <c r="N6" s="1004"/>
      <c r="O6" s="1004"/>
      <c r="P6" s="1004"/>
      <c r="Q6" s="1005"/>
      <c r="R6" s="1018" t="s">
        <v>135</v>
      </c>
    </row>
    <row r="7" spans="1:18" s="110" customFormat="1" ht="44.25" customHeight="1">
      <c r="A7" s="1016" t="s">
        <v>117</v>
      </c>
      <c r="B7" s="1007"/>
      <c r="C7" s="1025"/>
      <c r="D7" s="1026"/>
      <c r="E7" s="1027"/>
      <c r="F7" s="1025"/>
      <c r="G7" s="1026"/>
      <c r="H7" s="1027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28"/>
    </row>
    <row r="8" spans="1:18" s="110" customFormat="1" ht="34.5" customHeight="1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31.5" customHeight="1">
      <c r="A9" s="122" t="s">
        <v>118</v>
      </c>
      <c r="B9" s="53">
        <f>'[1]6.2นศ.ต่ออาจารย์'!$L$9</f>
        <v>20</v>
      </c>
      <c r="C9" s="53">
        <v>19</v>
      </c>
      <c r="D9" s="53">
        <v>16</v>
      </c>
      <c r="E9" s="53">
        <v>17.5</v>
      </c>
      <c r="F9" s="54">
        <f aca="true" t="shared" si="0" ref="F9:F16">(C9/B9)*100</f>
        <v>95</v>
      </c>
      <c r="G9" s="54">
        <f aca="true" t="shared" si="1" ref="G9:G16">(D9/B9)*100</f>
        <v>80</v>
      </c>
      <c r="H9" s="54">
        <f aca="true" t="shared" si="2" ref="H9:H16">(E9/B9)*100</f>
        <v>87.5</v>
      </c>
      <c r="I9" s="69">
        <v>4.35</v>
      </c>
      <c r="J9" s="69">
        <v>3.21</v>
      </c>
      <c r="K9" s="69">
        <v>3.86</v>
      </c>
      <c r="L9" s="69">
        <v>4.43</v>
      </c>
      <c r="M9" s="69">
        <v>3.72</v>
      </c>
      <c r="N9" s="69">
        <v>3.99</v>
      </c>
      <c r="O9" s="69">
        <v>4.43</v>
      </c>
      <c r="P9" s="69">
        <v>3.21</v>
      </c>
      <c r="Q9" s="69">
        <f aca="true" t="shared" si="3" ref="Q9:Q16">SUM(O9:P9)/2</f>
        <v>3.82</v>
      </c>
      <c r="R9" s="55"/>
    </row>
    <row r="10" spans="1:18" ht="24.75" customHeight="1">
      <c r="A10" s="122" t="s">
        <v>119</v>
      </c>
      <c r="B10" s="56">
        <f>'[1]6.2นศ.ต่ออาจารย์'!$L$10</f>
        <v>21</v>
      </c>
      <c r="C10" s="56">
        <v>19</v>
      </c>
      <c r="D10" s="56">
        <v>18</v>
      </c>
      <c r="E10" s="56">
        <v>18.5</v>
      </c>
      <c r="F10" s="57">
        <f t="shared" si="0"/>
        <v>90.47619047619048</v>
      </c>
      <c r="G10" s="57">
        <f t="shared" si="1"/>
        <v>85.71428571428571</v>
      </c>
      <c r="H10" s="57">
        <f t="shared" si="2"/>
        <v>88.09523809523809</v>
      </c>
      <c r="I10" s="69">
        <v>4.52</v>
      </c>
      <c r="J10" s="69">
        <v>3.52</v>
      </c>
      <c r="K10" s="69">
        <v>3.8</v>
      </c>
      <c r="L10" s="69">
        <v>4.63</v>
      </c>
      <c r="M10" s="69">
        <v>3.5</v>
      </c>
      <c r="N10" s="69">
        <v>3.68</v>
      </c>
      <c r="O10" s="69">
        <v>4.63</v>
      </c>
      <c r="P10" s="69">
        <v>3.5</v>
      </c>
      <c r="Q10" s="69">
        <f t="shared" si="3"/>
        <v>4.0649999999999995</v>
      </c>
      <c r="R10" s="58"/>
    </row>
    <row r="11" spans="1:18" ht="23.25">
      <c r="A11" s="122" t="s">
        <v>120</v>
      </c>
      <c r="B11" s="56">
        <f>'[1]6.2นศ.ต่ออาจารย์'!$L$11</f>
        <v>20</v>
      </c>
      <c r="C11" s="56">
        <v>22</v>
      </c>
      <c r="D11" s="56">
        <v>19</v>
      </c>
      <c r="E11" s="56">
        <v>20.5</v>
      </c>
      <c r="F11" s="719">
        <f t="shared" si="0"/>
        <v>110.00000000000001</v>
      </c>
      <c r="G11" s="57">
        <f t="shared" si="1"/>
        <v>95</v>
      </c>
      <c r="H11" s="57">
        <f t="shared" si="2"/>
        <v>102.49999999999999</v>
      </c>
      <c r="I11" s="69">
        <v>4.67</v>
      </c>
      <c r="J11" s="69">
        <v>3.61</v>
      </c>
      <c r="K11" s="69">
        <v>4.02</v>
      </c>
      <c r="L11" s="69">
        <v>4.49</v>
      </c>
      <c r="M11" s="69">
        <v>3.19</v>
      </c>
      <c r="N11" s="69">
        <v>3.84</v>
      </c>
      <c r="O11" s="69">
        <v>4.67</v>
      </c>
      <c r="P11" s="69">
        <v>3.19</v>
      </c>
      <c r="Q11" s="69">
        <f t="shared" si="3"/>
        <v>3.9299999999999997</v>
      </c>
      <c r="R11" s="58"/>
    </row>
    <row r="12" spans="1:18" ht="23.25" customHeight="1">
      <c r="A12" s="122" t="s">
        <v>121</v>
      </c>
      <c r="B12" s="56">
        <f>'[1]6.2นศ.ต่ออาจารย์'!$L$12</f>
        <v>17</v>
      </c>
      <c r="C12" s="56">
        <v>16</v>
      </c>
      <c r="D12" s="56">
        <v>17</v>
      </c>
      <c r="E12" s="56">
        <v>16.5</v>
      </c>
      <c r="F12" s="57">
        <f t="shared" si="0"/>
        <v>94.11764705882352</v>
      </c>
      <c r="G12" s="57">
        <f t="shared" si="1"/>
        <v>100</v>
      </c>
      <c r="H12" s="57">
        <f t="shared" si="2"/>
        <v>97.05882352941177</v>
      </c>
      <c r="I12" s="69">
        <v>4.75</v>
      </c>
      <c r="J12" s="69">
        <v>3.39</v>
      </c>
      <c r="K12" s="69">
        <v>2.91</v>
      </c>
      <c r="L12" s="69">
        <v>4.36</v>
      </c>
      <c r="M12" s="69">
        <v>3.25</v>
      </c>
      <c r="N12" s="69">
        <v>3.81</v>
      </c>
      <c r="O12" s="69">
        <v>4.75</v>
      </c>
      <c r="P12" s="69">
        <v>3.25</v>
      </c>
      <c r="Q12" s="69">
        <f t="shared" si="3"/>
        <v>4</v>
      </c>
      <c r="R12" s="58"/>
    </row>
    <row r="13" spans="1:18" ht="23.25">
      <c r="A13" s="122" t="s">
        <v>122</v>
      </c>
      <c r="B13" s="56">
        <f>'[1]6.2นศ.ต่ออาจารย์'!$L$13</f>
        <v>11</v>
      </c>
      <c r="C13" s="56">
        <v>13</v>
      </c>
      <c r="D13" s="56">
        <v>11</v>
      </c>
      <c r="E13" s="56">
        <v>12</v>
      </c>
      <c r="F13" s="721">
        <f t="shared" si="0"/>
        <v>118.18181818181819</v>
      </c>
      <c r="G13" s="57">
        <f t="shared" si="1"/>
        <v>100</v>
      </c>
      <c r="H13" s="57">
        <f t="shared" si="2"/>
        <v>109.09090909090908</v>
      </c>
      <c r="I13" s="69">
        <v>4.41</v>
      </c>
      <c r="J13" s="69">
        <v>3.06</v>
      </c>
      <c r="K13" s="69">
        <v>3.98</v>
      </c>
      <c r="L13" s="69">
        <v>4.54</v>
      </c>
      <c r="M13" s="69">
        <v>3.69</v>
      </c>
      <c r="N13" s="69">
        <v>3.5</v>
      </c>
      <c r="O13" s="69">
        <v>4.54</v>
      </c>
      <c r="P13" s="69">
        <v>3.06</v>
      </c>
      <c r="Q13" s="69">
        <f t="shared" si="3"/>
        <v>3.8</v>
      </c>
      <c r="R13" s="58"/>
    </row>
    <row r="14" spans="1:18" ht="27" customHeight="1">
      <c r="A14" s="122" t="s">
        <v>123</v>
      </c>
      <c r="B14" s="56">
        <f>'[1]6.2นศ.ต่ออาจารย์'!$L$14</f>
        <v>11</v>
      </c>
      <c r="C14" s="56">
        <v>17</v>
      </c>
      <c r="D14" s="56">
        <v>13</v>
      </c>
      <c r="E14" s="56">
        <v>15</v>
      </c>
      <c r="F14" s="719">
        <f t="shared" si="0"/>
        <v>154.54545454545453</v>
      </c>
      <c r="G14" s="719">
        <f t="shared" si="1"/>
        <v>118.18181818181819</v>
      </c>
      <c r="H14" s="70">
        <f t="shared" si="2"/>
        <v>136.36363636363635</v>
      </c>
      <c r="I14" s="69">
        <v>5</v>
      </c>
      <c r="J14" s="69">
        <v>3.79</v>
      </c>
      <c r="K14" s="69">
        <v>4.38</v>
      </c>
      <c r="L14" s="69">
        <v>5</v>
      </c>
      <c r="M14" s="69">
        <v>3.83</v>
      </c>
      <c r="N14" s="69">
        <v>4.25</v>
      </c>
      <c r="O14" s="69">
        <v>5</v>
      </c>
      <c r="P14" s="69">
        <v>3.79</v>
      </c>
      <c r="Q14" s="69">
        <f t="shared" si="3"/>
        <v>4.395</v>
      </c>
      <c r="R14" s="56"/>
    </row>
    <row r="15" spans="1:18" ht="23.25">
      <c r="A15" s="123" t="s">
        <v>124</v>
      </c>
      <c r="B15" s="56">
        <f>'[1]6.2นศ.ต่ออาจารย์'!$L$15</f>
        <v>17</v>
      </c>
      <c r="C15" s="59">
        <v>20</v>
      </c>
      <c r="D15" s="59">
        <v>18</v>
      </c>
      <c r="E15" s="59">
        <v>19</v>
      </c>
      <c r="F15" s="722">
        <f t="shared" si="0"/>
        <v>117.64705882352942</v>
      </c>
      <c r="G15" s="722">
        <f t="shared" si="1"/>
        <v>105.88235294117648</v>
      </c>
      <c r="H15" s="76">
        <f t="shared" si="2"/>
        <v>111.76470588235294</v>
      </c>
      <c r="I15" s="370">
        <v>4.21</v>
      </c>
      <c r="J15" s="370">
        <v>3.28</v>
      </c>
      <c r="K15" s="69">
        <v>3.8</v>
      </c>
      <c r="L15" s="69">
        <v>4.42</v>
      </c>
      <c r="M15" s="69">
        <v>3.45</v>
      </c>
      <c r="N15" s="69">
        <v>3.1</v>
      </c>
      <c r="O15" s="69">
        <v>4.42</v>
      </c>
      <c r="P15" s="69">
        <v>3.28</v>
      </c>
      <c r="Q15" s="69">
        <f t="shared" si="3"/>
        <v>3.8499999999999996</v>
      </c>
      <c r="R15" s="61"/>
    </row>
    <row r="16" spans="1:18" ht="23.25">
      <c r="A16" s="124" t="s">
        <v>634</v>
      </c>
      <c r="B16" s="62">
        <f>SUM(B9:B15)</f>
        <v>117</v>
      </c>
      <c r="C16" s="62">
        <f>SUM(C9:C15)</f>
        <v>126</v>
      </c>
      <c r="D16" s="62">
        <f>SUM(D9:D15)</f>
        <v>112</v>
      </c>
      <c r="E16" s="62">
        <f>SUM(E9:E15)</f>
        <v>119</v>
      </c>
      <c r="F16" s="63">
        <f t="shared" si="0"/>
        <v>107.6923076923077</v>
      </c>
      <c r="G16" s="63">
        <f t="shared" si="1"/>
        <v>95.72649572649573</v>
      </c>
      <c r="H16" s="74">
        <f t="shared" si="2"/>
        <v>101.7094017094017</v>
      </c>
      <c r="I16" s="72">
        <v>5</v>
      </c>
      <c r="J16" s="72">
        <v>3.06</v>
      </c>
      <c r="K16" s="74">
        <f>SUM(K9:K15)/7</f>
        <v>3.8214285714285716</v>
      </c>
      <c r="L16" s="74">
        <v>5</v>
      </c>
      <c r="M16" s="74">
        <v>3.25</v>
      </c>
      <c r="N16" s="74">
        <f>SUM(N9:N15)/7</f>
        <v>3.738571428571429</v>
      </c>
      <c r="O16" s="74">
        <v>5</v>
      </c>
      <c r="P16" s="74">
        <v>3.06</v>
      </c>
      <c r="Q16" s="74">
        <f t="shared" si="3"/>
        <v>4.03</v>
      </c>
      <c r="R16" s="64"/>
    </row>
    <row r="17" spans="1:18" s="110" customFormat="1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s="110" customFormat="1" ht="24.75" customHeight="1">
      <c r="A18" s="997" t="s">
        <v>525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9"/>
    </row>
    <row r="19" spans="1:18" s="110" customFormat="1" ht="22.5" customHeight="1">
      <c r="A19" s="1000" t="s">
        <v>1447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2"/>
    </row>
    <row r="20" spans="1:22" ht="23.25">
      <c r="A20" s="926" t="s">
        <v>172</v>
      </c>
      <c r="B20" s="926"/>
      <c r="Q20" s="784" t="s">
        <v>141</v>
      </c>
      <c r="R20" s="784"/>
      <c r="S20" s="4"/>
      <c r="T20" s="4"/>
      <c r="U20" s="4"/>
      <c r="V20" s="4"/>
    </row>
    <row r="21" spans="14:22" ht="23.25">
      <c r="N21" s="4"/>
      <c r="Q21" s="796" t="s">
        <v>636</v>
      </c>
      <c r="R21" s="796"/>
      <c r="S21" s="4"/>
      <c r="T21" s="4"/>
      <c r="U21" s="4"/>
      <c r="V21" s="4"/>
    </row>
  </sheetData>
  <mergeCells count="20">
    <mergeCell ref="A1:Q1"/>
    <mergeCell ref="A2:Q2"/>
    <mergeCell ref="S2:X2"/>
    <mergeCell ref="A3:R3"/>
    <mergeCell ref="A4:R4"/>
    <mergeCell ref="I6:Q6"/>
    <mergeCell ref="A7:A8"/>
    <mergeCell ref="I7:K7"/>
    <mergeCell ref="L7:N7"/>
    <mergeCell ref="O7:Q7"/>
    <mergeCell ref="Q21:R21"/>
    <mergeCell ref="Q5:R5"/>
    <mergeCell ref="B6:B8"/>
    <mergeCell ref="C6:E7"/>
    <mergeCell ref="F6:H7"/>
    <mergeCell ref="R6:R8"/>
    <mergeCell ref="A18:R18"/>
    <mergeCell ref="A19:R19"/>
    <mergeCell ref="A20:B20"/>
    <mergeCell ref="Q20:R20"/>
  </mergeCells>
  <printOptions/>
  <pageMargins left="0.75" right="0.75" top="1" bottom="1" header="0.5" footer="0.5"/>
  <pageSetup horizontalDpi="600" verticalDpi="600" orientation="landscape" paperSize="9" scale="73" r:id="rId1"/>
  <headerFooter alignWithMargins="0">
    <oddFooter>&amp;Cหน้า 6-&amp;P</oddFooter>
  </headerFooter>
  <colBreaks count="1" manualBreakCount="1">
    <brk id="18" max="65535" man="1"/>
  </colBreaks>
  <ignoredErrors>
    <ignoredError sqref="Q9 Q10:Q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1">
      <selection activeCell="A20" sqref="A20:B20"/>
    </sheetView>
  </sheetViews>
  <sheetFormatPr defaultColWidth="9.140625" defaultRowHeight="21.75"/>
  <cols>
    <col min="1" max="1" width="33.8515625" style="0" customWidth="1"/>
    <col min="2" max="2" width="10.710937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8" width="7.00390625" style="0" customWidth="1"/>
    <col min="9" max="9" width="8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8" max="18" width="34.57421875" style="0" customWidth="1"/>
  </cols>
  <sheetData>
    <row r="1" spans="1:24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24" t="s">
        <v>424</v>
      </c>
      <c r="S1" s="2"/>
      <c r="T1" s="2"/>
      <c r="U1" s="2"/>
      <c r="V1" s="2"/>
      <c r="W1" s="2"/>
      <c r="X1" s="2"/>
    </row>
    <row r="2" spans="1:24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  <c r="S2" s="938"/>
      <c r="T2" s="938"/>
      <c r="U2" s="938"/>
      <c r="V2" s="938"/>
      <c r="W2" s="938"/>
      <c r="X2" s="938"/>
    </row>
    <row r="3" spans="1:24" s="110" customFormat="1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  <c r="S3" s="117"/>
      <c r="T3" s="118"/>
      <c r="U3" s="118"/>
      <c r="V3" s="118"/>
      <c r="W3" s="118"/>
      <c r="X3" s="118"/>
    </row>
    <row r="4" spans="1:18" s="110" customFormat="1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s="110" customFormat="1" ht="26.25">
      <c r="A5" s="119" t="s">
        <v>644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s="110" customFormat="1" ht="49.5" customHeight="1">
      <c r="A6" s="282"/>
      <c r="B6" s="1006" t="s">
        <v>406</v>
      </c>
      <c r="C6" s="1022" t="s">
        <v>643</v>
      </c>
      <c r="D6" s="1023"/>
      <c r="E6" s="1024"/>
      <c r="F6" s="1022" t="s">
        <v>162</v>
      </c>
      <c r="G6" s="1023"/>
      <c r="H6" s="1024"/>
      <c r="I6" s="1029" t="s">
        <v>642</v>
      </c>
      <c r="J6" s="1004"/>
      <c r="K6" s="1004"/>
      <c r="L6" s="1004"/>
      <c r="M6" s="1004"/>
      <c r="N6" s="1004"/>
      <c r="O6" s="1004"/>
      <c r="P6" s="1004"/>
      <c r="Q6" s="1005"/>
      <c r="R6" s="1018" t="s">
        <v>135</v>
      </c>
    </row>
    <row r="7" spans="1:18" s="110" customFormat="1" ht="44.25" customHeight="1">
      <c r="A7" s="1016" t="s">
        <v>117</v>
      </c>
      <c r="B7" s="1007"/>
      <c r="C7" s="1025"/>
      <c r="D7" s="1026"/>
      <c r="E7" s="1027"/>
      <c r="F7" s="1025"/>
      <c r="G7" s="1026"/>
      <c r="H7" s="1027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28"/>
    </row>
    <row r="8" spans="1:18" s="110" customFormat="1" ht="34.5" customHeight="1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31.5" customHeight="1">
      <c r="A9" s="122" t="s">
        <v>118</v>
      </c>
      <c r="B9" s="53">
        <f>'[2]6.2นศ.ต่ออาจารย์'!$L$9</f>
        <v>22</v>
      </c>
      <c r="C9" s="53">
        <v>18</v>
      </c>
      <c r="D9" s="53">
        <v>17</v>
      </c>
      <c r="E9" s="53">
        <v>17.5</v>
      </c>
      <c r="F9" s="54">
        <f aca="true" t="shared" si="0" ref="F9:F16">(C9/B9)*100</f>
        <v>81.81818181818183</v>
      </c>
      <c r="G9" s="54">
        <f aca="true" t="shared" si="1" ref="G9:G16">(D9/B9)*100</f>
        <v>77.27272727272727</v>
      </c>
      <c r="H9" s="54">
        <f aca="true" t="shared" si="2" ref="H9:H16">(E9/B9)*100</f>
        <v>79.54545454545455</v>
      </c>
      <c r="I9" s="69">
        <v>4.23</v>
      </c>
      <c r="J9" s="69">
        <v>3.19</v>
      </c>
      <c r="K9" s="69">
        <v>3.8</v>
      </c>
      <c r="L9" s="69">
        <v>4.23</v>
      </c>
      <c r="M9" s="69">
        <v>3.62</v>
      </c>
      <c r="N9" s="69">
        <v>3.79</v>
      </c>
      <c r="O9" s="69">
        <v>4.23</v>
      </c>
      <c r="P9" s="69">
        <v>3.19</v>
      </c>
      <c r="Q9" s="69">
        <f aca="true" t="shared" si="3" ref="Q9:Q15">SUM(O9:P9)/2</f>
        <v>3.71</v>
      </c>
      <c r="R9" s="55"/>
    </row>
    <row r="10" spans="1:18" ht="24.75" customHeight="1">
      <c r="A10" s="122" t="s">
        <v>119</v>
      </c>
      <c r="B10" s="56">
        <f>'[2]6.2นศ.ต่ออาจารย์'!$L$10</f>
        <v>22</v>
      </c>
      <c r="C10" s="56">
        <v>22</v>
      </c>
      <c r="D10" s="56">
        <v>17</v>
      </c>
      <c r="E10" s="56">
        <v>19.5</v>
      </c>
      <c r="F10" s="57">
        <f t="shared" si="0"/>
        <v>100</v>
      </c>
      <c r="G10" s="57">
        <f t="shared" si="1"/>
        <v>77.27272727272727</v>
      </c>
      <c r="H10" s="57">
        <f t="shared" si="2"/>
        <v>88.63636363636364</v>
      </c>
      <c r="I10" s="69">
        <v>4.57</v>
      </c>
      <c r="J10" s="69">
        <v>3.55</v>
      </c>
      <c r="K10" s="69">
        <v>3.95</v>
      </c>
      <c r="L10" s="69">
        <v>4.24</v>
      </c>
      <c r="M10" s="69">
        <v>3.66</v>
      </c>
      <c r="N10" s="69">
        <v>3.99</v>
      </c>
      <c r="O10" s="69">
        <v>4.57</v>
      </c>
      <c r="P10" s="69">
        <v>3.55</v>
      </c>
      <c r="Q10" s="69">
        <f t="shared" si="3"/>
        <v>4.0600000000000005</v>
      </c>
      <c r="R10" s="58"/>
    </row>
    <row r="11" spans="1:18" ht="23.25">
      <c r="A11" s="122" t="s">
        <v>120</v>
      </c>
      <c r="B11" s="56">
        <f>'[2]6.2นศ.ต่ออาจารย์'!$L$11</f>
        <v>21.5</v>
      </c>
      <c r="C11" s="56">
        <v>18</v>
      </c>
      <c r="D11" s="56">
        <v>23</v>
      </c>
      <c r="E11" s="56">
        <v>20.5</v>
      </c>
      <c r="F11" s="57">
        <f t="shared" si="0"/>
        <v>83.72093023255815</v>
      </c>
      <c r="G11" s="57">
        <f t="shared" si="1"/>
        <v>106.9767441860465</v>
      </c>
      <c r="H11" s="57">
        <f t="shared" si="2"/>
        <v>95.34883720930233</v>
      </c>
      <c r="I11" s="69">
        <v>4.41</v>
      </c>
      <c r="J11" s="69">
        <v>3.56</v>
      </c>
      <c r="K11" s="69">
        <v>4.06</v>
      </c>
      <c r="L11" s="69">
        <v>5</v>
      </c>
      <c r="M11" s="69">
        <v>3.53</v>
      </c>
      <c r="N11" s="69">
        <v>4.03</v>
      </c>
      <c r="O11" s="69">
        <v>5</v>
      </c>
      <c r="P11" s="69">
        <v>3.53</v>
      </c>
      <c r="Q11" s="69">
        <f t="shared" si="3"/>
        <v>4.265</v>
      </c>
      <c r="R11" s="58"/>
    </row>
    <row r="12" spans="1:18" ht="23.25" customHeight="1">
      <c r="A12" s="122" t="s">
        <v>121</v>
      </c>
      <c r="B12" s="56">
        <f>'[2]6.2นศ.ต่ออาจารย์'!$L$12</f>
        <v>20</v>
      </c>
      <c r="C12" s="56">
        <v>17</v>
      </c>
      <c r="D12" s="56">
        <v>17</v>
      </c>
      <c r="E12" s="56">
        <v>17</v>
      </c>
      <c r="F12" s="57">
        <f t="shared" si="0"/>
        <v>85</v>
      </c>
      <c r="G12" s="57">
        <f t="shared" si="1"/>
        <v>85</v>
      </c>
      <c r="H12" s="57">
        <f t="shared" si="2"/>
        <v>85</v>
      </c>
      <c r="I12" s="69">
        <v>4.28</v>
      </c>
      <c r="J12" s="69">
        <v>3.23</v>
      </c>
      <c r="K12" s="69">
        <v>3.69</v>
      </c>
      <c r="L12" s="69">
        <v>4.81</v>
      </c>
      <c r="M12" s="69">
        <v>3.31</v>
      </c>
      <c r="N12" s="69">
        <v>3.98</v>
      </c>
      <c r="O12" s="69">
        <v>4.81</v>
      </c>
      <c r="P12" s="69">
        <v>3.23</v>
      </c>
      <c r="Q12" s="69">
        <f t="shared" si="3"/>
        <v>4.02</v>
      </c>
      <c r="R12" s="58"/>
    </row>
    <row r="13" spans="1:18" ht="23.25">
      <c r="A13" s="122" t="s">
        <v>122</v>
      </c>
      <c r="B13" s="56">
        <f>'[2]6.2นศ.ต่ออาจารย์'!$L$13</f>
        <v>15</v>
      </c>
      <c r="C13" s="56">
        <v>12</v>
      </c>
      <c r="D13" s="56">
        <v>13</v>
      </c>
      <c r="E13" s="56">
        <v>12.5</v>
      </c>
      <c r="F13" s="70">
        <f t="shared" si="0"/>
        <v>80</v>
      </c>
      <c r="G13" s="57">
        <f t="shared" si="1"/>
        <v>86.66666666666667</v>
      </c>
      <c r="H13" s="57">
        <f t="shared" si="2"/>
        <v>83.33333333333334</v>
      </c>
      <c r="I13" s="69">
        <v>4.43</v>
      </c>
      <c r="J13" s="69">
        <v>3.69</v>
      </c>
      <c r="K13" s="69">
        <v>4.15</v>
      </c>
      <c r="L13" s="69">
        <v>4.45</v>
      </c>
      <c r="M13" s="69">
        <v>3.72</v>
      </c>
      <c r="N13" s="69">
        <v>4.07</v>
      </c>
      <c r="O13" s="69">
        <v>4.45</v>
      </c>
      <c r="P13" s="69">
        <v>3.69</v>
      </c>
      <c r="Q13" s="69">
        <f t="shared" si="3"/>
        <v>4.07</v>
      </c>
      <c r="R13" s="58"/>
    </row>
    <row r="14" spans="1:18" ht="27" customHeight="1">
      <c r="A14" s="122" t="s">
        <v>123</v>
      </c>
      <c r="B14" s="56">
        <f>'[2]6.2นศ.ต่ออาจารย์'!$L$14</f>
        <v>10.5</v>
      </c>
      <c r="C14" s="56">
        <v>13</v>
      </c>
      <c r="D14" s="56">
        <v>14</v>
      </c>
      <c r="E14" s="56">
        <v>13.5</v>
      </c>
      <c r="F14" s="57">
        <f t="shared" si="0"/>
        <v>123.80952380952381</v>
      </c>
      <c r="G14" s="57">
        <f t="shared" si="1"/>
        <v>133.33333333333331</v>
      </c>
      <c r="H14" s="70">
        <f t="shared" si="2"/>
        <v>128.57142857142858</v>
      </c>
      <c r="I14" s="69">
        <v>5</v>
      </c>
      <c r="J14" s="69">
        <v>3.75</v>
      </c>
      <c r="K14" s="69">
        <v>4.17</v>
      </c>
      <c r="L14" s="69">
        <v>5</v>
      </c>
      <c r="M14" s="69">
        <v>3.64</v>
      </c>
      <c r="N14" s="69">
        <v>4.1</v>
      </c>
      <c r="O14" s="69">
        <v>5</v>
      </c>
      <c r="P14" s="69">
        <v>3.64</v>
      </c>
      <c r="Q14" s="69">
        <f t="shared" si="3"/>
        <v>4.32</v>
      </c>
      <c r="R14" s="56"/>
    </row>
    <row r="15" spans="1:18" ht="23.25">
      <c r="A15" s="123" t="s">
        <v>124</v>
      </c>
      <c r="B15" s="56">
        <f>'[2]6.2นศ.ต่ออาจารย์'!$L$15</f>
        <v>20.5</v>
      </c>
      <c r="C15" s="59">
        <v>16</v>
      </c>
      <c r="D15" s="59">
        <v>17</v>
      </c>
      <c r="E15" s="59">
        <v>16.5</v>
      </c>
      <c r="F15" s="60">
        <f t="shared" si="0"/>
        <v>78.04878048780488</v>
      </c>
      <c r="G15" s="60">
        <f t="shared" si="1"/>
        <v>82.92682926829268</v>
      </c>
      <c r="H15" s="76">
        <f t="shared" si="2"/>
        <v>80.48780487804879</v>
      </c>
      <c r="I15" s="370">
        <v>4.56</v>
      </c>
      <c r="J15" s="370">
        <v>3.45</v>
      </c>
      <c r="K15" s="69">
        <v>3.84</v>
      </c>
      <c r="L15" s="69">
        <v>4.5</v>
      </c>
      <c r="M15" s="69">
        <v>3.38</v>
      </c>
      <c r="N15" s="69">
        <v>3.93</v>
      </c>
      <c r="O15" s="69">
        <v>4.56</v>
      </c>
      <c r="P15" s="69">
        <v>3.38</v>
      </c>
      <c r="Q15" s="69">
        <f t="shared" si="3"/>
        <v>3.9699999999999998</v>
      </c>
      <c r="R15" s="61"/>
    </row>
    <row r="16" spans="1:18" ht="23.25">
      <c r="A16" s="124" t="s">
        <v>634</v>
      </c>
      <c r="B16" s="62">
        <f>SUM(B9:B15)</f>
        <v>131.5</v>
      </c>
      <c r="C16" s="62">
        <f>SUM(C9:C15)</f>
        <v>116</v>
      </c>
      <c r="D16" s="62">
        <f>SUM(D9:D15)</f>
        <v>118</v>
      </c>
      <c r="E16" s="62">
        <f>SUM(E9:E15)</f>
        <v>117</v>
      </c>
      <c r="F16" s="63">
        <f t="shared" si="0"/>
        <v>88.212927756654</v>
      </c>
      <c r="G16" s="63">
        <f t="shared" si="1"/>
        <v>89.73384030418251</v>
      </c>
      <c r="H16" s="74">
        <f t="shared" si="2"/>
        <v>88.97338403041825</v>
      </c>
      <c r="I16" s="72">
        <v>5</v>
      </c>
      <c r="J16" s="72">
        <v>3.19</v>
      </c>
      <c r="K16" s="74">
        <f>SUM(K9:K15)/7</f>
        <v>3.9514285714285715</v>
      </c>
      <c r="L16" s="74">
        <v>5</v>
      </c>
      <c r="M16" s="74">
        <v>3.31</v>
      </c>
      <c r="N16" s="74">
        <f>SUM(N9:N15)/7</f>
        <v>3.9842857142857144</v>
      </c>
      <c r="O16" s="74">
        <v>5</v>
      </c>
      <c r="P16" s="74">
        <v>3.23</v>
      </c>
      <c r="Q16" s="74">
        <f>SUM(Q9:Q15)/7</f>
        <v>4.059285714285714</v>
      </c>
      <c r="R16" s="64"/>
    </row>
    <row r="17" spans="1:18" s="110" customFormat="1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s="110" customFormat="1" ht="24.75" customHeight="1">
      <c r="A18" s="1030" t="s">
        <v>525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2"/>
    </row>
    <row r="19" spans="1:18" s="110" customFormat="1" ht="22.5" customHeight="1">
      <c r="A19" s="1033" t="s">
        <v>1448</v>
      </c>
      <c r="B19" s="1034"/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5"/>
    </row>
    <row r="20" spans="1:22" ht="23.25">
      <c r="A20" s="926" t="s">
        <v>172</v>
      </c>
      <c r="B20" s="926"/>
      <c r="Q20" s="784" t="s">
        <v>141</v>
      </c>
      <c r="R20" s="784"/>
      <c r="S20" s="4"/>
      <c r="T20" s="4"/>
      <c r="U20" s="4"/>
      <c r="V20" s="4"/>
    </row>
    <row r="21" spans="14:22" ht="23.25">
      <c r="N21" s="4"/>
      <c r="Q21" s="796" t="s">
        <v>636</v>
      </c>
      <c r="R21" s="796"/>
      <c r="S21" s="4"/>
      <c r="T21" s="4"/>
      <c r="U21" s="4"/>
      <c r="V21" s="4"/>
    </row>
  </sheetData>
  <mergeCells count="20">
    <mergeCell ref="A1:Q1"/>
    <mergeCell ref="A2:Q2"/>
    <mergeCell ref="S2:X2"/>
    <mergeCell ref="A3:R3"/>
    <mergeCell ref="A4:R4"/>
    <mergeCell ref="I6:Q6"/>
    <mergeCell ref="A7:A8"/>
    <mergeCell ref="I7:K7"/>
    <mergeCell ref="L7:N7"/>
    <mergeCell ref="O7:Q7"/>
    <mergeCell ref="Q21:R21"/>
    <mergeCell ref="Q5:R5"/>
    <mergeCell ref="B6:B8"/>
    <mergeCell ref="C6:E7"/>
    <mergeCell ref="F6:H7"/>
    <mergeCell ref="R6:R8"/>
    <mergeCell ref="A18:R18"/>
    <mergeCell ref="A19:R19"/>
    <mergeCell ref="A20:B20"/>
    <mergeCell ref="Q20:R20"/>
  </mergeCells>
  <printOptions/>
  <pageMargins left="0.75" right="0.75" top="1" bottom="1" header="0.5" footer="0.5"/>
  <pageSetup horizontalDpi="600" verticalDpi="600" orientation="landscape" paperSize="9" scale="73" r:id="rId1"/>
  <headerFooter alignWithMargins="0">
    <oddFooter>&amp;Cหน้า 6-&amp;P</oddFooter>
  </headerFooter>
  <colBreaks count="1" manualBreakCount="1">
    <brk id="18" max="65535" man="1"/>
  </colBreaks>
  <ignoredErrors>
    <ignoredError sqref="Q9:Q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4"/>
  <sheetViews>
    <sheetView view="pageBreakPreview" zoomScale="80" zoomScaleNormal="60" zoomScaleSheetLayoutView="80" workbookViewId="0" topLeftCell="A1">
      <selection activeCell="J36" sqref="J36"/>
    </sheetView>
  </sheetViews>
  <sheetFormatPr defaultColWidth="9.140625" defaultRowHeight="21.75"/>
  <cols>
    <col min="1" max="1" width="33.421875" style="0" customWidth="1"/>
    <col min="2" max="2" width="9.28125" style="0" customWidth="1"/>
    <col min="3" max="3" width="10.421875" style="0" customWidth="1"/>
    <col min="4" max="4" width="11.8515625" style="0" customWidth="1"/>
    <col min="5" max="5" width="10.00390625" style="0" customWidth="1"/>
    <col min="6" max="6" width="10.28125" style="0" customWidth="1"/>
    <col min="7" max="7" width="11.57421875" style="0" customWidth="1"/>
    <col min="8" max="8" width="8.7109375" style="0" customWidth="1"/>
    <col min="9" max="9" width="10.57421875" style="0" customWidth="1"/>
    <col min="10" max="10" width="10.421875" style="0" customWidth="1"/>
    <col min="11" max="11" width="8.421875" style="0" customWidth="1"/>
    <col min="12" max="12" width="9.8515625" style="0" customWidth="1"/>
    <col min="13" max="13" width="12.7109375" style="0" customWidth="1"/>
  </cols>
  <sheetData>
    <row r="1" spans="1:13" ht="26.25" customHeight="1">
      <c r="A1" s="783" t="s">
        <v>349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25.5" customHeight="1">
      <c r="A2" s="195"/>
      <c r="B2" s="195"/>
      <c r="C2" s="195"/>
      <c r="D2" s="195"/>
      <c r="E2" s="195"/>
      <c r="F2" s="195"/>
      <c r="G2" s="195"/>
      <c r="H2" s="195"/>
      <c r="I2" s="195"/>
      <c r="J2" s="773" t="s">
        <v>350</v>
      </c>
      <c r="K2" s="773"/>
      <c r="L2" s="773"/>
      <c r="M2" s="773"/>
    </row>
    <row r="3" spans="1:13" ht="25.5" customHeight="1">
      <c r="A3" s="752" t="s">
        <v>223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4" spans="1:13" ht="21.75">
      <c r="A4" s="752" t="s">
        <v>530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</row>
    <row r="5" spans="1:13" ht="26.25" customHeight="1">
      <c r="A5" s="752" t="s">
        <v>226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</row>
    <row r="6" spans="1:13" ht="23.25">
      <c r="A6" s="726" t="s">
        <v>238</v>
      </c>
      <c r="B6" s="753"/>
      <c r="C6" s="753"/>
      <c r="D6" s="753"/>
      <c r="E6" s="753"/>
      <c r="F6" s="753"/>
      <c r="G6" s="753"/>
      <c r="H6" s="753"/>
      <c r="I6" s="728" t="s">
        <v>529</v>
      </c>
      <c r="J6" s="728"/>
      <c r="K6" s="728"/>
      <c r="L6" s="728"/>
      <c r="M6" s="728"/>
    </row>
    <row r="7" spans="1:13" ht="24">
      <c r="A7" s="731" t="s">
        <v>117</v>
      </c>
      <c r="B7" s="731" t="s">
        <v>431</v>
      </c>
      <c r="C7" s="732"/>
      <c r="D7" s="732"/>
      <c r="E7" s="731" t="s">
        <v>432</v>
      </c>
      <c r="F7" s="732"/>
      <c r="G7" s="732"/>
      <c r="H7" s="731" t="s">
        <v>433</v>
      </c>
      <c r="I7" s="732"/>
      <c r="J7" s="732"/>
      <c r="K7" s="731" t="s">
        <v>230</v>
      </c>
      <c r="L7" s="732"/>
      <c r="M7" s="732"/>
    </row>
    <row r="8" spans="1:13" ht="23.25">
      <c r="A8" s="732"/>
      <c r="B8" s="189" t="s">
        <v>231</v>
      </c>
      <c r="C8" s="189" t="s">
        <v>232</v>
      </c>
      <c r="D8" s="189" t="s">
        <v>233</v>
      </c>
      <c r="E8" s="189" t="s">
        <v>231</v>
      </c>
      <c r="F8" s="189" t="s">
        <v>232</v>
      </c>
      <c r="G8" s="189" t="s">
        <v>233</v>
      </c>
      <c r="H8" s="189" t="s">
        <v>231</v>
      </c>
      <c r="I8" s="189" t="s">
        <v>232</v>
      </c>
      <c r="J8" s="189" t="s">
        <v>233</v>
      </c>
      <c r="K8" s="189" t="s">
        <v>231</v>
      </c>
      <c r="L8" s="189" t="s">
        <v>234</v>
      </c>
      <c r="M8" s="189" t="s">
        <v>235</v>
      </c>
    </row>
    <row r="9" spans="1:13" ht="23.25">
      <c r="A9" s="199" t="s">
        <v>118</v>
      </c>
      <c r="B9" s="200">
        <v>1</v>
      </c>
      <c r="C9" s="200">
        <v>1</v>
      </c>
      <c r="D9" s="200" t="s">
        <v>197</v>
      </c>
      <c r="E9" s="200">
        <v>13</v>
      </c>
      <c r="F9" s="200">
        <v>12</v>
      </c>
      <c r="G9" s="200">
        <v>1</v>
      </c>
      <c r="H9" s="200">
        <v>12</v>
      </c>
      <c r="I9" s="200">
        <v>12</v>
      </c>
      <c r="J9" s="200" t="s">
        <v>197</v>
      </c>
      <c r="K9" s="200">
        <f aca="true" t="shared" si="0" ref="K9:K15">SUM(B9,E9,H9)</f>
        <v>26</v>
      </c>
      <c r="L9" s="200">
        <f aca="true" t="shared" si="1" ref="L9:L15">SUM(C9,F9,I9)</f>
        <v>25</v>
      </c>
      <c r="M9" s="448">
        <f aca="true" t="shared" si="2" ref="M9:M15">SUM(D9,G9,J9)</f>
        <v>1</v>
      </c>
    </row>
    <row r="10" spans="1:13" ht="23.25">
      <c r="A10" s="199" t="s">
        <v>119</v>
      </c>
      <c r="B10" s="200">
        <v>2</v>
      </c>
      <c r="C10" s="200">
        <v>1</v>
      </c>
      <c r="D10" s="200">
        <v>1</v>
      </c>
      <c r="E10" s="200">
        <v>11</v>
      </c>
      <c r="F10" s="201">
        <v>11</v>
      </c>
      <c r="G10" s="201" t="s">
        <v>197</v>
      </c>
      <c r="H10" s="200">
        <v>14</v>
      </c>
      <c r="I10" s="201">
        <v>14</v>
      </c>
      <c r="J10" s="201" t="s">
        <v>197</v>
      </c>
      <c r="K10" s="200">
        <f t="shared" si="0"/>
        <v>27</v>
      </c>
      <c r="L10" s="200">
        <f t="shared" si="1"/>
        <v>26</v>
      </c>
      <c r="M10" s="200">
        <f t="shared" si="2"/>
        <v>1</v>
      </c>
    </row>
    <row r="11" spans="1:13" ht="23.25">
      <c r="A11" s="199" t="s">
        <v>120</v>
      </c>
      <c r="B11" s="200" t="s">
        <v>197</v>
      </c>
      <c r="C11" s="200" t="s">
        <v>197</v>
      </c>
      <c r="D11" s="200" t="s">
        <v>197</v>
      </c>
      <c r="E11" s="200">
        <v>10</v>
      </c>
      <c r="F11" s="201">
        <v>8</v>
      </c>
      <c r="G11" s="201">
        <v>2</v>
      </c>
      <c r="H11" s="200">
        <v>12.5</v>
      </c>
      <c r="I11" s="201">
        <v>12.5</v>
      </c>
      <c r="J11" s="201" t="s">
        <v>197</v>
      </c>
      <c r="K11" s="200">
        <f t="shared" si="0"/>
        <v>22.5</v>
      </c>
      <c r="L11" s="200">
        <f t="shared" si="1"/>
        <v>20.5</v>
      </c>
      <c r="M11" s="200">
        <f t="shared" si="2"/>
        <v>2</v>
      </c>
    </row>
    <row r="12" spans="1:13" ht="23.25">
      <c r="A12" s="199" t="s">
        <v>121</v>
      </c>
      <c r="B12" s="200">
        <v>1</v>
      </c>
      <c r="C12" s="200">
        <v>1</v>
      </c>
      <c r="D12" s="200" t="s">
        <v>197</v>
      </c>
      <c r="E12" s="200">
        <v>11</v>
      </c>
      <c r="F12" s="201">
        <v>11</v>
      </c>
      <c r="G12" s="201" t="s">
        <v>197</v>
      </c>
      <c r="H12" s="200">
        <v>12</v>
      </c>
      <c r="I12" s="201">
        <v>12</v>
      </c>
      <c r="J12" s="201" t="s">
        <v>197</v>
      </c>
      <c r="K12" s="200">
        <f t="shared" si="0"/>
        <v>24</v>
      </c>
      <c r="L12" s="200">
        <f t="shared" si="1"/>
        <v>24</v>
      </c>
      <c r="M12" s="200" t="s">
        <v>197</v>
      </c>
    </row>
    <row r="13" spans="1:13" ht="23.25">
      <c r="A13" s="199" t="s">
        <v>122</v>
      </c>
      <c r="B13" s="200" t="s">
        <v>197</v>
      </c>
      <c r="C13" s="200" t="s">
        <v>197</v>
      </c>
      <c r="D13" s="200" t="s">
        <v>197</v>
      </c>
      <c r="E13" s="200">
        <v>2</v>
      </c>
      <c r="F13" s="201">
        <v>1</v>
      </c>
      <c r="G13" s="201">
        <v>1</v>
      </c>
      <c r="H13" s="200">
        <v>14</v>
      </c>
      <c r="I13" s="201">
        <v>14</v>
      </c>
      <c r="J13" s="201" t="s">
        <v>197</v>
      </c>
      <c r="K13" s="200">
        <f t="shared" si="0"/>
        <v>16</v>
      </c>
      <c r="L13" s="200">
        <f t="shared" si="1"/>
        <v>15</v>
      </c>
      <c r="M13" s="200">
        <f t="shared" si="2"/>
        <v>1</v>
      </c>
    </row>
    <row r="14" spans="1:13" ht="23.25">
      <c r="A14" s="199" t="s">
        <v>236</v>
      </c>
      <c r="B14" s="200">
        <v>2.5</v>
      </c>
      <c r="C14" s="200">
        <v>0.5</v>
      </c>
      <c r="D14" s="200">
        <v>2</v>
      </c>
      <c r="E14" s="200">
        <v>2</v>
      </c>
      <c r="F14" s="201">
        <v>1</v>
      </c>
      <c r="G14" s="201">
        <v>1</v>
      </c>
      <c r="H14" s="200">
        <v>9</v>
      </c>
      <c r="I14" s="201">
        <v>9</v>
      </c>
      <c r="J14" s="201" t="s">
        <v>197</v>
      </c>
      <c r="K14" s="200">
        <f t="shared" si="0"/>
        <v>13.5</v>
      </c>
      <c r="L14" s="200">
        <f t="shared" si="1"/>
        <v>10.5</v>
      </c>
      <c r="M14" s="200">
        <f t="shared" si="2"/>
        <v>3</v>
      </c>
    </row>
    <row r="15" spans="1:13" ht="23.25">
      <c r="A15" s="202" t="s">
        <v>124</v>
      </c>
      <c r="B15" s="200">
        <v>7</v>
      </c>
      <c r="C15" s="203">
        <v>5</v>
      </c>
      <c r="D15" s="203">
        <v>2</v>
      </c>
      <c r="E15" s="200">
        <v>21</v>
      </c>
      <c r="F15" s="203">
        <v>15</v>
      </c>
      <c r="G15" s="203">
        <v>6</v>
      </c>
      <c r="H15" s="200">
        <v>9</v>
      </c>
      <c r="I15" s="203">
        <v>9</v>
      </c>
      <c r="J15" s="203" t="s">
        <v>197</v>
      </c>
      <c r="K15" s="200">
        <f t="shared" si="0"/>
        <v>37</v>
      </c>
      <c r="L15" s="200">
        <f t="shared" si="1"/>
        <v>29</v>
      </c>
      <c r="M15" s="200">
        <f t="shared" si="2"/>
        <v>8</v>
      </c>
    </row>
    <row r="16" spans="1:13" ht="33.75" customHeight="1">
      <c r="A16" s="205" t="s">
        <v>125</v>
      </c>
      <c r="B16" s="205">
        <f aca="true" t="shared" si="3" ref="B16:K16">SUM(B9:B15)</f>
        <v>13.5</v>
      </c>
      <c r="C16" s="205">
        <f t="shared" si="3"/>
        <v>8.5</v>
      </c>
      <c r="D16" s="205">
        <f t="shared" si="3"/>
        <v>5</v>
      </c>
      <c r="E16" s="205">
        <f t="shared" si="3"/>
        <v>70</v>
      </c>
      <c r="F16" s="205">
        <f t="shared" si="3"/>
        <v>59</v>
      </c>
      <c r="G16" s="205">
        <f t="shared" si="3"/>
        <v>11</v>
      </c>
      <c r="H16" s="205">
        <f t="shared" si="3"/>
        <v>82.5</v>
      </c>
      <c r="I16" s="205">
        <f t="shared" si="3"/>
        <v>82.5</v>
      </c>
      <c r="J16" s="205">
        <f t="shared" si="3"/>
        <v>0</v>
      </c>
      <c r="K16" s="205">
        <f t="shared" si="3"/>
        <v>166</v>
      </c>
      <c r="L16" s="205">
        <f>SUM(L9:L15)</f>
        <v>150</v>
      </c>
      <c r="M16" s="205">
        <f>SUM(M9:M15)</f>
        <v>16</v>
      </c>
    </row>
    <row r="17" spans="1:13" ht="26.25">
      <c r="A17" s="800" t="s">
        <v>346</v>
      </c>
      <c r="B17" s="801"/>
      <c r="C17" s="801"/>
      <c r="D17" s="753"/>
      <c r="E17" s="753"/>
      <c r="F17" s="206"/>
      <c r="G17" s="206"/>
      <c r="H17" s="207"/>
      <c r="I17" s="197"/>
      <c r="J17" s="728" t="s">
        <v>351</v>
      </c>
      <c r="K17" s="728"/>
      <c r="L17" s="728"/>
      <c r="M17" s="802"/>
    </row>
    <row r="18" spans="1:13" ht="26.25">
      <c r="A18" s="209" t="s">
        <v>237</v>
      </c>
      <c r="B18" s="210"/>
      <c r="C18" s="210"/>
      <c r="D18" s="210"/>
      <c r="E18" s="210"/>
      <c r="F18" s="210"/>
      <c r="G18" s="210"/>
      <c r="H18" s="211"/>
      <c r="I18" s="747" t="s">
        <v>460</v>
      </c>
      <c r="J18" s="747"/>
      <c r="K18" s="747"/>
      <c r="L18" s="747"/>
      <c r="M18" s="747"/>
    </row>
    <row r="19" spans="1:13" ht="23.25">
      <c r="A19" s="807"/>
      <c r="B19" s="807"/>
      <c r="C19" s="807"/>
      <c r="D19" s="808"/>
      <c r="E19" s="808"/>
      <c r="F19" s="209"/>
      <c r="G19" s="209"/>
      <c r="H19" s="213"/>
      <c r="I19" s="772" t="s">
        <v>461</v>
      </c>
      <c r="J19" s="772"/>
      <c r="K19" s="772"/>
      <c r="L19" s="772"/>
      <c r="M19" s="772"/>
    </row>
    <row r="20" spans="1:13" ht="23.25">
      <c r="A20" s="803"/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</row>
    <row r="21" spans="1:13" ht="26.25" customHeight="1">
      <c r="A21" s="783" t="s">
        <v>352</v>
      </c>
      <c r="B21" s="783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</row>
    <row r="22" spans="1:13" ht="27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774" t="s">
        <v>353</v>
      </c>
      <c r="K22" s="774"/>
      <c r="L22" s="774"/>
      <c r="M22" s="774"/>
    </row>
    <row r="23" spans="1:13" ht="26.25" customHeight="1">
      <c r="A23" s="752" t="s">
        <v>223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</row>
    <row r="24" spans="1:13" ht="21.75">
      <c r="A24" s="752" t="s">
        <v>530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</row>
    <row r="25" spans="1:13" ht="26.25">
      <c r="A25" s="804" t="s">
        <v>354</v>
      </c>
      <c r="B25" s="805"/>
      <c r="C25" s="805"/>
      <c r="D25" s="805"/>
      <c r="E25" s="805"/>
      <c r="F25" s="805"/>
      <c r="G25" s="805"/>
      <c r="H25" s="806" t="s">
        <v>355</v>
      </c>
      <c r="I25" s="806"/>
      <c r="J25" s="806"/>
      <c r="K25" s="806"/>
      <c r="L25" s="806"/>
      <c r="M25" s="806"/>
    </row>
    <row r="26" spans="1:13" ht="24">
      <c r="A26" s="798" t="s">
        <v>117</v>
      </c>
      <c r="B26" s="731" t="s">
        <v>431</v>
      </c>
      <c r="C26" s="732"/>
      <c r="D26" s="732"/>
      <c r="E26" s="731" t="s">
        <v>432</v>
      </c>
      <c r="F26" s="732"/>
      <c r="G26" s="732"/>
      <c r="H26" s="731" t="s">
        <v>433</v>
      </c>
      <c r="I26" s="732"/>
      <c r="J26" s="732"/>
      <c r="K26" s="731" t="s">
        <v>230</v>
      </c>
      <c r="L26" s="732"/>
      <c r="M26" s="732"/>
    </row>
    <row r="27" spans="1:13" ht="23.25">
      <c r="A27" s="799"/>
      <c r="B27" s="731" t="s">
        <v>637</v>
      </c>
      <c r="C27" s="731"/>
      <c r="D27" s="189" t="s">
        <v>638</v>
      </c>
      <c r="E27" s="731" t="s">
        <v>637</v>
      </c>
      <c r="F27" s="731"/>
      <c r="G27" s="189" t="s">
        <v>638</v>
      </c>
      <c r="H27" s="731" t="s">
        <v>637</v>
      </c>
      <c r="I27" s="731"/>
      <c r="J27" s="189" t="s">
        <v>638</v>
      </c>
      <c r="K27" s="731" t="s">
        <v>637</v>
      </c>
      <c r="L27" s="731"/>
      <c r="M27" s="189" t="s">
        <v>638</v>
      </c>
    </row>
    <row r="28" spans="1:13" ht="23.25">
      <c r="A28" s="199" t="s">
        <v>118</v>
      </c>
      <c r="B28" s="754"/>
      <c r="C28" s="755"/>
      <c r="D28" s="448"/>
      <c r="E28" s="756"/>
      <c r="F28" s="756"/>
      <c r="G28" s="448"/>
      <c r="H28" s="757" t="s">
        <v>246</v>
      </c>
      <c r="I28" s="758"/>
      <c r="J28" s="703"/>
      <c r="K28" s="725"/>
      <c r="L28" s="725"/>
      <c r="M28" s="620"/>
    </row>
    <row r="29" spans="1:13" ht="23.25">
      <c r="A29" s="199" t="s">
        <v>119</v>
      </c>
      <c r="B29" s="775"/>
      <c r="C29" s="776"/>
      <c r="D29" s="449"/>
      <c r="E29" s="738"/>
      <c r="F29" s="739"/>
      <c r="G29" s="447"/>
      <c r="H29" s="759"/>
      <c r="I29" s="735"/>
      <c r="J29" s="222"/>
      <c r="K29" s="771"/>
      <c r="L29" s="771"/>
      <c r="M29" s="619"/>
    </row>
    <row r="30" spans="1:13" ht="23.25">
      <c r="A30" s="199" t="s">
        <v>120</v>
      </c>
      <c r="B30" s="775"/>
      <c r="C30" s="776"/>
      <c r="D30" s="449"/>
      <c r="E30" s="738"/>
      <c r="F30" s="739"/>
      <c r="G30" s="447"/>
      <c r="H30" s="759"/>
      <c r="I30" s="735"/>
      <c r="J30" s="222"/>
      <c r="K30" s="771"/>
      <c r="L30" s="771"/>
      <c r="M30" s="619"/>
    </row>
    <row r="31" spans="1:13" ht="23.25">
      <c r="A31" s="199" t="s">
        <v>121</v>
      </c>
      <c r="B31" s="775"/>
      <c r="C31" s="776"/>
      <c r="D31" s="449"/>
      <c r="E31" s="723"/>
      <c r="F31" s="724"/>
      <c r="G31" s="447"/>
      <c r="H31" s="759"/>
      <c r="I31" s="735"/>
      <c r="J31" s="222"/>
      <c r="K31" s="771"/>
      <c r="L31" s="771"/>
      <c r="M31" s="619"/>
    </row>
    <row r="32" spans="1:13" ht="23.25">
      <c r="A32" s="199" t="s">
        <v>122</v>
      </c>
      <c r="B32" s="775"/>
      <c r="C32" s="776"/>
      <c r="D32" s="449"/>
      <c r="E32" s="777"/>
      <c r="F32" s="769"/>
      <c r="G32" s="201"/>
      <c r="H32" s="759"/>
      <c r="I32" s="735"/>
      <c r="J32" s="222"/>
      <c r="K32" s="770"/>
      <c r="L32" s="770"/>
      <c r="M32" s="441"/>
    </row>
    <row r="33" spans="1:13" ht="23.25">
      <c r="A33" s="199" t="s">
        <v>236</v>
      </c>
      <c r="B33" s="775"/>
      <c r="C33" s="776"/>
      <c r="D33" s="449"/>
      <c r="E33" s="777"/>
      <c r="F33" s="769"/>
      <c r="G33" s="201"/>
      <c r="H33" s="759"/>
      <c r="I33" s="735"/>
      <c r="J33" s="222"/>
      <c r="K33" s="771"/>
      <c r="L33" s="771"/>
      <c r="M33" s="619"/>
    </row>
    <row r="34" spans="1:13" ht="23.25">
      <c r="A34" s="217" t="s">
        <v>124</v>
      </c>
      <c r="B34" s="740"/>
      <c r="C34" s="741"/>
      <c r="D34" s="450"/>
      <c r="E34" s="750"/>
      <c r="F34" s="750"/>
      <c r="G34" s="203"/>
      <c r="H34" s="736"/>
      <c r="I34" s="737"/>
      <c r="J34" s="704"/>
      <c r="K34" s="751"/>
      <c r="L34" s="751"/>
      <c r="M34" s="673"/>
    </row>
    <row r="35" spans="1:13" ht="26.25">
      <c r="A35" s="218" t="s">
        <v>247</v>
      </c>
      <c r="B35" s="744">
        <v>1816.01</v>
      </c>
      <c r="C35" s="745"/>
      <c r="D35" s="313">
        <v>1847.62</v>
      </c>
      <c r="E35" s="744">
        <v>588.92</v>
      </c>
      <c r="F35" s="745"/>
      <c r="G35" s="313">
        <v>540.08</v>
      </c>
      <c r="H35" s="219"/>
      <c r="I35" s="219"/>
      <c r="J35" s="219"/>
      <c r="K35" s="744">
        <f>SUM(B35,E35)</f>
        <v>2404.93</v>
      </c>
      <c r="L35" s="745"/>
      <c r="M35" s="616">
        <v>2387.7</v>
      </c>
    </row>
    <row r="36" spans="1:13" ht="52.5">
      <c r="A36" s="336" t="s">
        <v>248</v>
      </c>
      <c r="B36" s="220" t="s">
        <v>137</v>
      </c>
      <c r="C36" s="221">
        <f>K35/C16</f>
        <v>282.9329411764706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</row>
    <row r="37" spans="1:13" ht="52.5">
      <c r="A37" s="337" t="s">
        <v>249</v>
      </c>
      <c r="B37" s="223" t="s">
        <v>137</v>
      </c>
      <c r="C37" s="224">
        <f>K35/F16</f>
        <v>40.76152542372881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ht="52.5">
      <c r="A38" s="337" t="s">
        <v>250</v>
      </c>
      <c r="B38" s="220" t="s">
        <v>137</v>
      </c>
      <c r="C38" s="221">
        <f>K35/I16</f>
        <v>29.150666666666666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</row>
    <row r="39" spans="1:13" ht="26.25" customHeight="1">
      <c r="A39" s="783" t="s">
        <v>356</v>
      </c>
      <c r="B39" s="783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</row>
    <row r="40" spans="1:13" ht="27.75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773" t="s">
        <v>357</v>
      </c>
      <c r="K40" s="773"/>
      <c r="L40" s="773"/>
      <c r="M40" s="773"/>
    </row>
    <row r="41" spans="1:13" ht="23.25" customHeight="1">
      <c r="A41" s="729" t="s">
        <v>117</v>
      </c>
      <c r="B41" s="731" t="s">
        <v>431</v>
      </c>
      <c r="C41" s="732"/>
      <c r="D41" s="732"/>
      <c r="E41" s="731" t="s">
        <v>432</v>
      </c>
      <c r="F41" s="732"/>
      <c r="G41" s="732"/>
      <c r="H41" s="731" t="s">
        <v>433</v>
      </c>
      <c r="I41" s="732"/>
      <c r="J41" s="732"/>
      <c r="K41" s="748" t="s">
        <v>230</v>
      </c>
      <c r="L41" s="749"/>
      <c r="M41" s="749"/>
    </row>
    <row r="42" spans="1:13" ht="23.25">
      <c r="A42" s="730"/>
      <c r="B42" s="748" t="s">
        <v>239</v>
      </c>
      <c r="C42" s="749"/>
      <c r="D42" s="226" t="s">
        <v>240</v>
      </c>
      <c r="E42" s="748" t="s">
        <v>239</v>
      </c>
      <c r="F42" s="749"/>
      <c r="G42" s="226" t="s">
        <v>240</v>
      </c>
      <c r="H42" s="748" t="s">
        <v>239</v>
      </c>
      <c r="I42" s="749"/>
      <c r="J42" s="226" t="s">
        <v>240</v>
      </c>
      <c r="K42" s="748" t="s">
        <v>239</v>
      </c>
      <c r="L42" s="749"/>
      <c r="M42" s="227" t="s">
        <v>240</v>
      </c>
    </row>
    <row r="43" spans="1:13" ht="52.5">
      <c r="A43" s="355" t="s">
        <v>251</v>
      </c>
      <c r="B43" s="220" t="s">
        <v>137</v>
      </c>
      <c r="C43" s="221">
        <f>K35/L16</f>
        <v>16.032866666666667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</row>
    <row r="44" spans="1:13" ht="26.25">
      <c r="A44" s="356" t="s">
        <v>252</v>
      </c>
      <c r="B44" s="360" t="s">
        <v>137</v>
      </c>
      <c r="C44" s="361">
        <v>20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</row>
    <row r="45" spans="1:13" ht="26.25">
      <c r="A45" s="229" t="s">
        <v>253</v>
      </c>
      <c r="B45" s="357" t="s">
        <v>137</v>
      </c>
      <c r="C45" s="358">
        <v>7.5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</row>
    <row r="46" spans="1:13" ht="23.25">
      <c r="A46" s="726" t="s">
        <v>358</v>
      </c>
      <c r="B46" s="727"/>
      <c r="C46" s="727"/>
      <c r="D46" s="727"/>
      <c r="E46" s="727"/>
      <c r="F46" s="728" t="s">
        <v>359</v>
      </c>
      <c r="G46" s="728"/>
      <c r="H46" s="728"/>
      <c r="I46" s="728"/>
      <c r="J46" s="728"/>
      <c r="K46" s="728"/>
      <c r="L46" s="728"/>
      <c r="M46" s="728"/>
    </row>
    <row r="47" spans="1:13" ht="23.25">
      <c r="A47" s="764" t="s">
        <v>254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</row>
    <row r="48" spans="1:13" ht="23.25">
      <c r="A48" s="761" t="s">
        <v>462</v>
      </c>
      <c r="B48" s="742"/>
      <c r="C48" s="742"/>
      <c r="D48" s="743"/>
      <c r="E48" s="743"/>
      <c r="F48" s="743"/>
      <c r="G48" s="743"/>
      <c r="H48" s="743"/>
      <c r="I48" s="743"/>
      <c r="J48" s="743"/>
      <c r="K48" s="743"/>
      <c r="L48" s="743"/>
      <c r="M48" s="743"/>
    </row>
    <row r="49" spans="1:13" ht="123.75" customHeight="1">
      <c r="A49" s="761" t="s">
        <v>459</v>
      </c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</row>
    <row r="50" spans="1:13" ht="23.25">
      <c r="A50" s="766" t="s">
        <v>434</v>
      </c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</row>
    <row r="51" spans="1:13" ht="23.25" customHeight="1">
      <c r="A51" s="768" t="s">
        <v>435</v>
      </c>
      <c r="B51" s="760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</row>
    <row r="52" spans="1:13" ht="31.5" customHeight="1">
      <c r="A52" s="763" t="s">
        <v>436</v>
      </c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</row>
    <row r="53" spans="1:13" ht="23.25">
      <c r="A53" s="760" t="s">
        <v>255</v>
      </c>
      <c r="B53" s="760"/>
      <c r="C53" s="760"/>
      <c r="D53" s="760"/>
      <c r="E53" s="195"/>
      <c r="F53" s="195"/>
      <c r="G53" s="195"/>
      <c r="H53" s="195"/>
      <c r="I53" s="747" t="s">
        <v>463</v>
      </c>
      <c r="J53" s="747"/>
      <c r="K53" s="747"/>
      <c r="L53" s="747"/>
      <c r="M53" s="747"/>
    </row>
    <row r="54" spans="1:13" ht="23.25">
      <c r="A54" s="195"/>
      <c r="B54" s="195"/>
      <c r="C54" s="195"/>
      <c r="D54" s="195"/>
      <c r="E54" s="195"/>
      <c r="F54" s="195"/>
      <c r="G54" s="195"/>
      <c r="H54" s="195"/>
      <c r="I54" s="772" t="s">
        <v>451</v>
      </c>
      <c r="J54" s="772"/>
      <c r="K54" s="772"/>
      <c r="L54" s="772"/>
      <c r="M54" s="772"/>
    </row>
  </sheetData>
  <mergeCells count="80">
    <mergeCell ref="A3:M3"/>
    <mergeCell ref="A4:M4"/>
    <mergeCell ref="A5:M5"/>
    <mergeCell ref="A6:H6"/>
    <mergeCell ref="I6:M6"/>
    <mergeCell ref="A25:G25"/>
    <mergeCell ref="H25:M25"/>
    <mergeCell ref="A19:E19"/>
    <mergeCell ref="I19:M19"/>
    <mergeCell ref="A17:E17"/>
    <mergeCell ref="J17:M17"/>
    <mergeCell ref="A20:M20"/>
    <mergeCell ref="E7:G7"/>
    <mergeCell ref="H7:J7"/>
    <mergeCell ref="K7:M7"/>
    <mergeCell ref="I18:M18"/>
    <mergeCell ref="A7:A8"/>
    <mergeCell ref="B7:D7"/>
    <mergeCell ref="A26:A27"/>
    <mergeCell ref="B26:D26"/>
    <mergeCell ref="E26:G26"/>
    <mergeCell ref="H26:J26"/>
    <mergeCell ref="K31:L31"/>
    <mergeCell ref="B41:D41"/>
    <mergeCell ref="E41:G41"/>
    <mergeCell ref="K26:M26"/>
    <mergeCell ref="B27:C27"/>
    <mergeCell ref="E27:F27"/>
    <mergeCell ref="H27:I27"/>
    <mergeCell ref="K27:L27"/>
    <mergeCell ref="K28:L28"/>
    <mergeCell ref="B29:C29"/>
    <mergeCell ref="E29:F29"/>
    <mergeCell ref="K29:L29"/>
    <mergeCell ref="A48:M48"/>
    <mergeCell ref="B35:C35"/>
    <mergeCell ref="E35:F35"/>
    <mergeCell ref="K35:L35"/>
    <mergeCell ref="A46:E46"/>
    <mergeCell ref="F46:M46"/>
    <mergeCell ref="E42:F42"/>
    <mergeCell ref="K42:L42"/>
    <mergeCell ref="A41:A42"/>
    <mergeCell ref="H41:J41"/>
    <mergeCell ref="B30:C30"/>
    <mergeCell ref="E30:F30"/>
    <mergeCell ref="B34:C34"/>
    <mergeCell ref="H42:I42"/>
    <mergeCell ref="B31:C31"/>
    <mergeCell ref="E31:F31"/>
    <mergeCell ref="E34:F34"/>
    <mergeCell ref="K34:L34"/>
    <mergeCell ref="B42:C42"/>
    <mergeCell ref="J2:M2"/>
    <mergeCell ref="A23:M23"/>
    <mergeCell ref="A24:M24"/>
    <mergeCell ref="K30:L30"/>
    <mergeCell ref="B28:C28"/>
    <mergeCell ref="E28:F28"/>
    <mergeCell ref="H28:I34"/>
    <mergeCell ref="K33:L33"/>
    <mergeCell ref="I54:M54"/>
    <mergeCell ref="A47:M47"/>
    <mergeCell ref="A50:M50"/>
    <mergeCell ref="A51:M51"/>
    <mergeCell ref="A49:M49"/>
    <mergeCell ref="A52:M52"/>
    <mergeCell ref="A53:D53"/>
    <mergeCell ref="I53:M53"/>
    <mergeCell ref="K41:M41"/>
    <mergeCell ref="A1:M1"/>
    <mergeCell ref="J40:M40"/>
    <mergeCell ref="A39:M39"/>
    <mergeCell ref="J22:M22"/>
    <mergeCell ref="A21:M21"/>
    <mergeCell ref="B32:C32"/>
    <mergeCell ref="E32:F32"/>
    <mergeCell ref="K32:L32"/>
    <mergeCell ref="B33:C33"/>
    <mergeCell ref="E33:F33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Footer>&amp;Cหน้า 6-&amp;P</oddFooter>
  </headerFooter>
  <rowBreaks count="2" manualBreakCount="2">
    <brk id="20" max="255" man="1"/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workbookViewId="0" topLeftCell="A1">
      <selection activeCell="A20" sqref="A20:B20"/>
    </sheetView>
  </sheetViews>
  <sheetFormatPr defaultColWidth="9.140625" defaultRowHeight="21.75"/>
  <cols>
    <col min="1" max="1" width="33.8515625" style="0" customWidth="1"/>
    <col min="2" max="2" width="10.710937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8" width="7.00390625" style="0" customWidth="1"/>
    <col min="9" max="9" width="8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8" max="18" width="34.57421875" style="0" customWidth="1"/>
  </cols>
  <sheetData>
    <row r="1" spans="1:24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24" t="s">
        <v>424</v>
      </c>
      <c r="S1" s="2"/>
      <c r="T1" s="2"/>
      <c r="U1" s="2"/>
      <c r="V1" s="2"/>
      <c r="W1" s="2"/>
      <c r="X1" s="2"/>
    </row>
    <row r="2" spans="1:24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  <c r="S2" s="938"/>
      <c r="T2" s="938"/>
      <c r="U2" s="938"/>
      <c r="V2" s="938"/>
      <c r="W2" s="938"/>
      <c r="X2" s="938"/>
    </row>
    <row r="3" spans="1:24" s="110" customFormat="1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  <c r="S3" s="117"/>
      <c r="T3" s="118"/>
      <c r="U3" s="118"/>
      <c r="V3" s="118"/>
      <c r="W3" s="118"/>
      <c r="X3" s="118"/>
    </row>
    <row r="4" spans="1:18" s="110" customFormat="1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s="110" customFormat="1" ht="26.25">
      <c r="A5" s="119" t="s">
        <v>365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s="110" customFormat="1" ht="49.5" customHeight="1">
      <c r="A6" s="282"/>
      <c r="B6" s="1006" t="s">
        <v>406</v>
      </c>
      <c r="C6" s="1022" t="s">
        <v>643</v>
      </c>
      <c r="D6" s="1023"/>
      <c r="E6" s="1024"/>
      <c r="F6" s="1022" t="s">
        <v>162</v>
      </c>
      <c r="G6" s="1023"/>
      <c r="H6" s="1024"/>
      <c r="I6" s="1029" t="s">
        <v>642</v>
      </c>
      <c r="J6" s="1004"/>
      <c r="K6" s="1004"/>
      <c r="L6" s="1004"/>
      <c r="M6" s="1004"/>
      <c r="N6" s="1004"/>
      <c r="O6" s="1004"/>
      <c r="P6" s="1004"/>
      <c r="Q6" s="1005"/>
      <c r="R6" s="1018" t="s">
        <v>135</v>
      </c>
    </row>
    <row r="7" spans="1:18" s="110" customFormat="1" ht="44.25" customHeight="1">
      <c r="A7" s="1016" t="s">
        <v>117</v>
      </c>
      <c r="B7" s="1007"/>
      <c r="C7" s="1025"/>
      <c r="D7" s="1026"/>
      <c r="E7" s="1027"/>
      <c r="F7" s="1025"/>
      <c r="G7" s="1026"/>
      <c r="H7" s="1027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28"/>
    </row>
    <row r="8" spans="1:18" s="110" customFormat="1" ht="34.5" customHeight="1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31.5" customHeight="1">
      <c r="A9" s="122" t="s">
        <v>118</v>
      </c>
      <c r="B9" s="53">
        <f>'[3]6.2นศ.ต่ออาจารย์'!$L$9</f>
        <v>24</v>
      </c>
      <c r="C9" s="53">
        <v>22</v>
      </c>
      <c r="D9" s="53">
        <v>21</v>
      </c>
      <c r="E9" s="53">
        <v>21.5</v>
      </c>
      <c r="F9" s="54">
        <f aca="true" t="shared" si="0" ref="F9:F16">(C9/B9)*100</f>
        <v>91.66666666666666</v>
      </c>
      <c r="G9" s="54">
        <f aca="true" t="shared" si="1" ref="G9:G16">(D9/B9)*100</f>
        <v>87.5</v>
      </c>
      <c r="H9" s="54">
        <f aca="true" t="shared" si="2" ref="H9:H16">(E9/B9)*100</f>
        <v>89.58333333333334</v>
      </c>
      <c r="I9" s="69">
        <v>4.27</v>
      </c>
      <c r="J9" s="69">
        <v>3.43</v>
      </c>
      <c r="K9" s="69">
        <v>3.84</v>
      </c>
      <c r="L9" s="69">
        <v>4.45</v>
      </c>
      <c r="M9" s="69">
        <v>3.37</v>
      </c>
      <c r="N9" s="69">
        <v>3.95</v>
      </c>
      <c r="O9" s="69">
        <v>4.45</v>
      </c>
      <c r="P9" s="69">
        <v>3.37</v>
      </c>
      <c r="Q9" s="69">
        <f aca="true" t="shared" si="3" ref="Q9:Q15">SUM(O9:P9)/2</f>
        <v>3.91</v>
      </c>
      <c r="R9" s="55"/>
    </row>
    <row r="10" spans="1:18" ht="24.75" customHeight="1">
      <c r="A10" s="122" t="s">
        <v>119</v>
      </c>
      <c r="B10" s="56">
        <f>'[3]6.2นศ.ต่ออาจารย์'!$L$10</f>
        <v>23</v>
      </c>
      <c r="C10" s="56">
        <v>20</v>
      </c>
      <c r="D10" s="56">
        <v>19</v>
      </c>
      <c r="E10" s="56">
        <v>19.5</v>
      </c>
      <c r="F10" s="57">
        <f t="shared" si="0"/>
        <v>86.95652173913044</v>
      </c>
      <c r="G10" s="57">
        <f t="shared" si="1"/>
        <v>82.6086956521739</v>
      </c>
      <c r="H10" s="57">
        <f t="shared" si="2"/>
        <v>84.78260869565217</v>
      </c>
      <c r="I10" s="69">
        <v>4.46</v>
      </c>
      <c r="J10" s="69">
        <v>3.41</v>
      </c>
      <c r="K10" s="69">
        <v>3.78</v>
      </c>
      <c r="L10" s="69">
        <v>4.68</v>
      </c>
      <c r="M10" s="69">
        <v>3.67</v>
      </c>
      <c r="N10" s="69">
        <v>4.12</v>
      </c>
      <c r="O10" s="69">
        <v>4.68</v>
      </c>
      <c r="P10" s="69">
        <v>3.41</v>
      </c>
      <c r="Q10" s="69">
        <f t="shared" si="3"/>
        <v>4.045</v>
      </c>
      <c r="R10" s="58"/>
    </row>
    <row r="11" spans="1:18" ht="23.25">
      <c r="A11" s="122" t="s">
        <v>120</v>
      </c>
      <c r="B11" s="56">
        <f>'[3]6.2นศ.ต่ออาจารย์'!$L$11</f>
        <v>23</v>
      </c>
      <c r="C11" s="56">
        <v>17</v>
      </c>
      <c r="D11" s="56">
        <v>22</v>
      </c>
      <c r="E11" s="56">
        <v>19.5</v>
      </c>
      <c r="F11" s="57">
        <f t="shared" si="0"/>
        <v>73.91304347826086</v>
      </c>
      <c r="G11" s="57">
        <f t="shared" si="1"/>
        <v>95.65217391304348</v>
      </c>
      <c r="H11" s="57">
        <f t="shared" si="2"/>
        <v>84.78260869565217</v>
      </c>
      <c r="I11" s="69">
        <v>4.35</v>
      </c>
      <c r="J11" s="69">
        <v>3.63</v>
      </c>
      <c r="K11" s="69">
        <v>3.91</v>
      </c>
      <c r="L11" s="69">
        <v>4.69</v>
      </c>
      <c r="M11" s="69">
        <v>3.63</v>
      </c>
      <c r="N11" s="69">
        <v>4.18</v>
      </c>
      <c r="O11" s="69">
        <v>4.69</v>
      </c>
      <c r="P11" s="69">
        <v>3.63</v>
      </c>
      <c r="Q11" s="69">
        <f t="shared" si="3"/>
        <v>4.16</v>
      </c>
      <c r="R11" s="58"/>
    </row>
    <row r="12" spans="1:18" ht="23.25" customHeight="1">
      <c r="A12" s="122" t="s">
        <v>121</v>
      </c>
      <c r="B12" s="56">
        <f>'[3]6.2นศ.ต่ออาจารย์'!$L$12</f>
        <v>21</v>
      </c>
      <c r="C12" s="56">
        <v>19</v>
      </c>
      <c r="D12" s="56">
        <v>20</v>
      </c>
      <c r="E12" s="56">
        <v>19.5</v>
      </c>
      <c r="F12" s="57">
        <f t="shared" si="0"/>
        <v>90.47619047619048</v>
      </c>
      <c r="G12" s="57">
        <f t="shared" si="1"/>
        <v>95.23809523809523</v>
      </c>
      <c r="H12" s="57">
        <f t="shared" si="2"/>
        <v>92.85714285714286</v>
      </c>
      <c r="I12" s="69">
        <v>4.37</v>
      </c>
      <c r="J12" s="69">
        <v>3.41</v>
      </c>
      <c r="K12" s="69">
        <v>3.53</v>
      </c>
      <c r="L12" s="69">
        <v>4.75</v>
      </c>
      <c r="M12" s="69">
        <v>2.94</v>
      </c>
      <c r="N12" s="69">
        <v>3.95</v>
      </c>
      <c r="O12" s="69">
        <v>4.75</v>
      </c>
      <c r="P12" s="69">
        <v>2.94</v>
      </c>
      <c r="Q12" s="69">
        <f t="shared" si="3"/>
        <v>3.8449999999999998</v>
      </c>
      <c r="R12" s="58"/>
    </row>
    <row r="13" spans="1:18" ht="23.25">
      <c r="A13" s="122" t="s">
        <v>122</v>
      </c>
      <c r="B13" s="56">
        <f>'[3]6.2นศ.ต่ออาจารย์'!$L$13</f>
        <v>14</v>
      </c>
      <c r="C13" s="56">
        <v>10</v>
      </c>
      <c r="D13" s="56">
        <v>12</v>
      </c>
      <c r="E13" s="56">
        <v>11</v>
      </c>
      <c r="F13" s="70">
        <f t="shared" si="0"/>
        <v>71.42857142857143</v>
      </c>
      <c r="G13" s="57">
        <f t="shared" si="1"/>
        <v>85.71428571428571</v>
      </c>
      <c r="H13" s="57">
        <f t="shared" si="2"/>
        <v>78.57142857142857</v>
      </c>
      <c r="I13" s="69">
        <v>4.24</v>
      </c>
      <c r="J13" s="69">
        <v>3.38</v>
      </c>
      <c r="K13" s="69">
        <v>3.83</v>
      </c>
      <c r="L13" s="69">
        <v>4.35</v>
      </c>
      <c r="M13" s="69">
        <v>3.49</v>
      </c>
      <c r="N13" s="69">
        <v>3.9</v>
      </c>
      <c r="O13" s="69">
        <v>4.35</v>
      </c>
      <c r="P13" s="69">
        <v>3.38</v>
      </c>
      <c r="Q13" s="69">
        <f t="shared" si="3"/>
        <v>3.8649999999999998</v>
      </c>
      <c r="R13" s="58"/>
    </row>
    <row r="14" spans="1:18" ht="27" customHeight="1">
      <c r="A14" s="122" t="s">
        <v>123</v>
      </c>
      <c r="B14" s="56">
        <f>'[3]6.2นศ.ต่ออาจารย์'!$L$14</f>
        <v>11</v>
      </c>
      <c r="C14" s="56">
        <v>12</v>
      </c>
      <c r="D14" s="56">
        <v>13</v>
      </c>
      <c r="E14" s="56">
        <v>12.5</v>
      </c>
      <c r="F14" s="57">
        <f t="shared" si="0"/>
        <v>109.09090909090908</v>
      </c>
      <c r="G14" s="57">
        <f t="shared" si="1"/>
        <v>118.18181818181819</v>
      </c>
      <c r="H14" s="70">
        <f t="shared" si="2"/>
        <v>113.63636363636364</v>
      </c>
      <c r="I14" s="69">
        <v>4.75</v>
      </c>
      <c r="J14" s="69">
        <v>3.63</v>
      </c>
      <c r="K14" s="69">
        <v>3.9</v>
      </c>
      <c r="L14" s="69">
        <v>5</v>
      </c>
      <c r="M14" s="69">
        <v>3.67</v>
      </c>
      <c r="N14" s="69">
        <v>4.27</v>
      </c>
      <c r="O14" s="69">
        <v>5</v>
      </c>
      <c r="P14" s="69">
        <v>3.63</v>
      </c>
      <c r="Q14" s="69">
        <f t="shared" si="3"/>
        <v>4.3149999999999995</v>
      </c>
      <c r="R14" s="56"/>
    </row>
    <row r="15" spans="1:18" ht="23.25">
      <c r="A15" s="123" t="s">
        <v>124</v>
      </c>
      <c r="B15" s="56">
        <f>'[3]6.2นศ.ต่ออาจารย์'!$L$15</f>
        <v>20.5</v>
      </c>
      <c r="C15" s="59">
        <v>17</v>
      </c>
      <c r="D15" s="59">
        <v>17</v>
      </c>
      <c r="E15" s="59">
        <v>17</v>
      </c>
      <c r="F15" s="60">
        <f t="shared" si="0"/>
        <v>82.92682926829268</v>
      </c>
      <c r="G15" s="60">
        <f t="shared" si="1"/>
        <v>82.92682926829268</v>
      </c>
      <c r="H15" s="76">
        <f t="shared" si="2"/>
        <v>82.92682926829268</v>
      </c>
      <c r="I15" s="370">
        <v>4.5</v>
      </c>
      <c r="J15" s="370">
        <v>3.59</v>
      </c>
      <c r="K15" s="69">
        <v>4.04</v>
      </c>
      <c r="L15" s="69">
        <v>5</v>
      </c>
      <c r="M15" s="69">
        <v>3.78</v>
      </c>
      <c r="N15" s="69">
        <v>4.13</v>
      </c>
      <c r="O15" s="69">
        <v>5</v>
      </c>
      <c r="P15" s="69">
        <v>3.59</v>
      </c>
      <c r="Q15" s="69">
        <f t="shared" si="3"/>
        <v>4.295</v>
      </c>
      <c r="R15" s="61"/>
    </row>
    <row r="16" spans="1:18" ht="23.25">
      <c r="A16" s="124" t="s">
        <v>634</v>
      </c>
      <c r="B16" s="62">
        <f>SUM(B9:B15)</f>
        <v>136.5</v>
      </c>
      <c r="C16" s="62">
        <f>SUM(C9:C15)</f>
        <v>117</v>
      </c>
      <c r="D16" s="62">
        <f>SUM(D9:D15)</f>
        <v>124</v>
      </c>
      <c r="E16" s="62">
        <f>SUM(E9:E15)</f>
        <v>120.5</v>
      </c>
      <c r="F16" s="63">
        <f t="shared" si="0"/>
        <v>85.71428571428571</v>
      </c>
      <c r="G16" s="63">
        <f t="shared" si="1"/>
        <v>90.84249084249085</v>
      </c>
      <c r="H16" s="74">
        <f t="shared" si="2"/>
        <v>88.27838827838828</v>
      </c>
      <c r="I16" s="72">
        <v>4.75</v>
      </c>
      <c r="J16" s="72">
        <v>3.38</v>
      </c>
      <c r="K16" s="74">
        <f>SUM(K9:K15)/7</f>
        <v>3.8328571428571427</v>
      </c>
      <c r="L16" s="74">
        <v>5</v>
      </c>
      <c r="M16" s="74">
        <v>2.94</v>
      </c>
      <c r="N16" s="74">
        <f>SUM(N9:N15)/7</f>
        <v>4.071428571428571</v>
      </c>
      <c r="O16" s="74">
        <v>5</v>
      </c>
      <c r="P16" s="74">
        <v>2.94</v>
      </c>
      <c r="Q16" s="74">
        <f>SUM(Q9:Q15)/7</f>
        <v>4.062142857142858</v>
      </c>
      <c r="R16" s="64"/>
    </row>
    <row r="17" spans="1:18" s="110" customFormat="1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s="110" customFormat="1" ht="24.75" customHeight="1">
      <c r="A18" s="1030" t="s">
        <v>525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2"/>
    </row>
    <row r="19" spans="1:18" s="110" customFormat="1" ht="22.5" customHeight="1">
      <c r="A19" s="1033" t="s">
        <v>1448</v>
      </c>
      <c r="B19" s="1034"/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5"/>
    </row>
    <row r="20" spans="1:22" ht="23.25">
      <c r="A20" s="926" t="s">
        <v>172</v>
      </c>
      <c r="B20" s="926"/>
      <c r="Q20" s="784" t="s">
        <v>141</v>
      </c>
      <c r="R20" s="784"/>
      <c r="S20" s="4"/>
      <c r="T20" s="4"/>
      <c r="U20" s="4"/>
      <c r="V20" s="4"/>
    </row>
    <row r="21" spans="14:22" ht="23.25">
      <c r="N21" s="4"/>
      <c r="Q21" s="796" t="s">
        <v>636</v>
      </c>
      <c r="R21" s="796"/>
      <c r="S21" s="4"/>
      <c r="T21" s="4"/>
      <c r="U21" s="4"/>
      <c r="V21" s="4"/>
    </row>
  </sheetData>
  <mergeCells count="20">
    <mergeCell ref="A1:Q1"/>
    <mergeCell ref="A2:Q2"/>
    <mergeCell ref="S2:X2"/>
    <mergeCell ref="A3:R3"/>
    <mergeCell ref="A4:R4"/>
    <mergeCell ref="I6:Q6"/>
    <mergeCell ref="A7:A8"/>
    <mergeCell ref="I7:K7"/>
    <mergeCell ref="L7:N7"/>
    <mergeCell ref="O7:Q7"/>
    <mergeCell ref="Q21:R21"/>
    <mergeCell ref="Q5:R5"/>
    <mergeCell ref="B6:B8"/>
    <mergeCell ref="C6:E7"/>
    <mergeCell ref="F6:H7"/>
    <mergeCell ref="R6:R8"/>
    <mergeCell ref="A18:R18"/>
    <mergeCell ref="A19:R19"/>
    <mergeCell ref="A20:B20"/>
    <mergeCell ref="Q20:R20"/>
  </mergeCells>
  <printOptions/>
  <pageMargins left="0.75" right="0.75" top="1" bottom="1" header="0.5" footer="0.5"/>
  <pageSetup horizontalDpi="600" verticalDpi="600" orientation="landscape" paperSize="9" scale="73" r:id="rId1"/>
  <headerFooter alignWithMargins="0">
    <oddFooter>&amp;Cหน้า 6-&amp;P</oddFooter>
  </headerFooter>
  <colBreaks count="1" manualBreakCount="1">
    <brk id="18" max="65535" man="1"/>
  </colBreaks>
  <ignoredErrors>
    <ignoredError sqref="Q9:Q1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R21"/>
  <sheetViews>
    <sheetView view="pageBreakPreview" zoomScale="80" zoomScaleSheetLayoutView="80" workbookViewId="0" topLeftCell="A4">
      <selection activeCell="A20" sqref="A20:B20"/>
    </sheetView>
  </sheetViews>
  <sheetFormatPr defaultColWidth="9.140625" defaultRowHeight="21.75"/>
  <cols>
    <col min="1" max="1" width="33.8515625" style="0" customWidth="1"/>
    <col min="2" max="2" width="9.2812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9" width="7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7" max="17" width="8.140625" style="0" customWidth="1"/>
    <col min="18" max="18" width="33.8515625" style="0" customWidth="1"/>
  </cols>
  <sheetData>
    <row r="1" spans="1:18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24" t="s">
        <v>424</v>
      </c>
    </row>
    <row r="2" spans="1:18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</row>
    <row r="3" spans="1:18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</row>
    <row r="4" spans="1:18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ht="26.25">
      <c r="A5" s="119" t="s">
        <v>329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ht="23.25">
      <c r="A6" s="282"/>
      <c r="B6" s="1006" t="s">
        <v>406</v>
      </c>
      <c r="C6" s="1022" t="s">
        <v>211</v>
      </c>
      <c r="D6" s="1023"/>
      <c r="E6" s="1024"/>
      <c r="F6" s="1022" t="s">
        <v>162</v>
      </c>
      <c r="G6" s="1023"/>
      <c r="H6" s="1024"/>
      <c r="I6" s="1003" t="s">
        <v>327</v>
      </c>
      <c r="J6" s="1004"/>
      <c r="K6" s="1004"/>
      <c r="L6" s="1004"/>
      <c r="M6" s="1004"/>
      <c r="N6" s="1004"/>
      <c r="O6" s="1004"/>
      <c r="P6" s="1004"/>
      <c r="Q6" s="1005"/>
      <c r="R6" s="283"/>
    </row>
    <row r="7" spans="1:18" ht="45.75" customHeight="1">
      <c r="A7" s="1016" t="s">
        <v>117</v>
      </c>
      <c r="B7" s="1007"/>
      <c r="C7" s="1025"/>
      <c r="D7" s="1026"/>
      <c r="E7" s="1027"/>
      <c r="F7" s="1025"/>
      <c r="G7" s="1026"/>
      <c r="H7" s="1027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18" t="s">
        <v>135</v>
      </c>
    </row>
    <row r="8" spans="1:18" ht="36.75" customHeight="1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23.25">
      <c r="A9" s="122" t="s">
        <v>118</v>
      </c>
      <c r="B9" s="53">
        <f>'6.2นศ.ต่ออาจารย์'!L9</f>
        <v>25</v>
      </c>
      <c r="C9" s="53">
        <v>5</v>
      </c>
      <c r="D9" s="53">
        <v>7</v>
      </c>
      <c r="E9" s="53">
        <v>6</v>
      </c>
      <c r="F9" s="54">
        <f aca="true" t="shared" si="0" ref="F9:F16">(C9/B9)*100</f>
        <v>20</v>
      </c>
      <c r="G9" s="54">
        <f aca="true" t="shared" si="1" ref="G9:G16">(D9/B9)*100</f>
        <v>28.000000000000004</v>
      </c>
      <c r="H9" s="54">
        <f aca="true" t="shared" si="2" ref="H9:H16">(E9/B9)*100</f>
        <v>24</v>
      </c>
      <c r="I9" s="69">
        <v>4.71</v>
      </c>
      <c r="J9" s="69">
        <v>4.09</v>
      </c>
      <c r="K9" s="69">
        <v>4.39</v>
      </c>
      <c r="L9" s="69">
        <v>4.87</v>
      </c>
      <c r="M9" s="69">
        <v>4.39</v>
      </c>
      <c r="N9" s="69">
        <v>4.65</v>
      </c>
      <c r="O9" s="69">
        <v>4.87</v>
      </c>
      <c r="P9" s="69">
        <v>4.09</v>
      </c>
      <c r="Q9" s="69">
        <v>4.52</v>
      </c>
      <c r="R9" s="55"/>
    </row>
    <row r="10" spans="1:18" ht="23.25">
      <c r="A10" s="122" t="s">
        <v>119</v>
      </c>
      <c r="B10" s="56">
        <f>'6.2นศ.ต่ออาจารย์'!L10</f>
        <v>26</v>
      </c>
      <c r="C10" s="56">
        <v>7</v>
      </c>
      <c r="D10" s="56">
        <v>5</v>
      </c>
      <c r="E10" s="56">
        <v>6</v>
      </c>
      <c r="F10" s="57">
        <f t="shared" si="0"/>
        <v>26.923076923076923</v>
      </c>
      <c r="G10" s="57">
        <f t="shared" si="1"/>
        <v>19.230769230769234</v>
      </c>
      <c r="H10" s="57">
        <f t="shared" si="2"/>
        <v>23.076923076923077</v>
      </c>
      <c r="I10" s="69">
        <v>4.96</v>
      </c>
      <c r="J10" s="69">
        <v>4.09</v>
      </c>
      <c r="K10" s="69">
        <v>4.53</v>
      </c>
      <c r="L10" s="69">
        <v>4.76</v>
      </c>
      <c r="M10" s="69">
        <v>4.02</v>
      </c>
      <c r="N10" s="69">
        <v>4.22</v>
      </c>
      <c r="O10" s="69">
        <v>4.96</v>
      </c>
      <c r="P10" s="69">
        <v>4.02</v>
      </c>
      <c r="Q10" s="69">
        <v>4.38</v>
      </c>
      <c r="R10" s="58"/>
    </row>
    <row r="11" spans="1:18" ht="23.25">
      <c r="A11" s="122" t="s">
        <v>120</v>
      </c>
      <c r="B11" s="56">
        <f>'6.2นศ.ต่ออาจารย์'!L11</f>
        <v>20.5</v>
      </c>
      <c r="C11" s="56">
        <v>9</v>
      </c>
      <c r="D11" s="56">
        <v>6</v>
      </c>
      <c r="E11" s="56">
        <v>7.5</v>
      </c>
      <c r="F11" s="57">
        <f t="shared" si="0"/>
        <v>43.90243902439025</v>
      </c>
      <c r="G11" s="57">
        <f t="shared" si="1"/>
        <v>29.268292682926827</v>
      </c>
      <c r="H11" s="57">
        <f t="shared" si="2"/>
        <v>36.58536585365854</v>
      </c>
      <c r="I11" s="69">
        <v>4.77</v>
      </c>
      <c r="J11" s="69">
        <v>4</v>
      </c>
      <c r="K11" s="69">
        <v>4.35</v>
      </c>
      <c r="L11" s="69">
        <v>4.66</v>
      </c>
      <c r="M11" s="69">
        <v>3.6</v>
      </c>
      <c r="N11" s="69">
        <v>4.36</v>
      </c>
      <c r="O11" s="69">
        <v>4.77</v>
      </c>
      <c r="P11" s="69">
        <v>3.6</v>
      </c>
      <c r="Q11" s="69">
        <v>4.36</v>
      </c>
      <c r="R11" s="58"/>
    </row>
    <row r="12" spans="1:18" ht="23.25">
      <c r="A12" s="122" t="s">
        <v>121</v>
      </c>
      <c r="B12" s="56">
        <f>'6.2นศ.ต่ออาจารย์'!L12</f>
        <v>24</v>
      </c>
      <c r="C12" s="56">
        <v>10</v>
      </c>
      <c r="D12" s="56">
        <v>9</v>
      </c>
      <c r="E12" s="56">
        <v>9.5</v>
      </c>
      <c r="F12" s="57">
        <f t="shared" si="0"/>
        <v>41.66666666666667</v>
      </c>
      <c r="G12" s="57">
        <f t="shared" si="1"/>
        <v>37.5</v>
      </c>
      <c r="H12" s="57">
        <f t="shared" si="2"/>
        <v>39.58333333333333</v>
      </c>
      <c r="I12" s="69">
        <v>4.49</v>
      </c>
      <c r="J12" s="69">
        <v>3.66</v>
      </c>
      <c r="K12" s="69">
        <v>4.06</v>
      </c>
      <c r="L12" s="69">
        <v>4.53</v>
      </c>
      <c r="M12" s="69">
        <v>4.04</v>
      </c>
      <c r="N12" s="69">
        <v>4.28</v>
      </c>
      <c r="O12" s="69">
        <v>4.53</v>
      </c>
      <c r="P12" s="69">
        <v>3.66</v>
      </c>
      <c r="Q12" s="69">
        <v>4.17</v>
      </c>
      <c r="R12" s="58"/>
    </row>
    <row r="13" spans="1:18" ht="23.25">
      <c r="A13" s="122" t="s">
        <v>122</v>
      </c>
      <c r="B13" s="56">
        <f>'6.2นศ.ต่ออาจารย์'!L13</f>
        <v>15</v>
      </c>
      <c r="C13" s="56">
        <v>6</v>
      </c>
      <c r="D13" s="56">
        <v>3</v>
      </c>
      <c r="E13" s="56">
        <v>4.5</v>
      </c>
      <c r="F13" s="70">
        <f t="shared" si="0"/>
        <v>40</v>
      </c>
      <c r="G13" s="57">
        <f t="shared" si="1"/>
        <v>20</v>
      </c>
      <c r="H13" s="57">
        <f t="shared" si="2"/>
        <v>30</v>
      </c>
      <c r="I13" s="69">
        <v>4.45</v>
      </c>
      <c r="J13" s="69">
        <v>4.04</v>
      </c>
      <c r="K13" s="69">
        <v>4.26</v>
      </c>
      <c r="L13" s="69">
        <v>4.58</v>
      </c>
      <c r="M13" s="69">
        <v>3.99</v>
      </c>
      <c r="N13" s="69">
        <v>4.22</v>
      </c>
      <c r="O13" s="69">
        <v>4.58</v>
      </c>
      <c r="P13" s="69">
        <v>3.99</v>
      </c>
      <c r="Q13" s="69">
        <v>4.24</v>
      </c>
      <c r="R13" s="58"/>
    </row>
    <row r="14" spans="1:18" ht="23.25">
      <c r="A14" s="122" t="s">
        <v>123</v>
      </c>
      <c r="B14" s="56">
        <f>'6.2นศ.ต่ออาจารย์'!L14</f>
        <v>10.5</v>
      </c>
      <c r="C14" s="56">
        <v>0</v>
      </c>
      <c r="D14" s="56">
        <v>3</v>
      </c>
      <c r="E14" s="56">
        <v>1.5</v>
      </c>
      <c r="F14" s="57">
        <f t="shared" si="0"/>
        <v>0</v>
      </c>
      <c r="G14" s="57">
        <f t="shared" si="1"/>
        <v>28.57142857142857</v>
      </c>
      <c r="H14" s="70">
        <f t="shared" si="2"/>
        <v>14.285714285714285</v>
      </c>
      <c r="I14" s="69" t="s">
        <v>197</v>
      </c>
      <c r="J14" s="69" t="s">
        <v>197</v>
      </c>
      <c r="K14" s="69" t="s">
        <v>197</v>
      </c>
      <c r="L14" s="69">
        <v>4.54</v>
      </c>
      <c r="M14" s="69">
        <v>4.49</v>
      </c>
      <c r="N14" s="69">
        <v>4.49</v>
      </c>
      <c r="O14" s="69">
        <v>4.54</v>
      </c>
      <c r="P14" s="69">
        <v>4.49</v>
      </c>
      <c r="Q14" s="69">
        <v>2.25</v>
      </c>
      <c r="R14" s="56"/>
    </row>
    <row r="15" spans="1:18" ht="23.25">
      <c r="A15" s="123" t="s">
        <v>124</v>
      </c>
      <c r="B15" s="56">
        <f>'6.2นศ.ต่ออาจารย์'!L15</f>
        <v>29</v>
      </c>
      <c r="C15" s="59">
        <v>3</v>
      </c>
      <c r="D15" s="59">
        <v>2</v>
      </c>
      <c r="E15" s="59">
        <v>2.5</v>
      </c>
      <c r="F15" s="60">
        <f t="shared" si="0"/>
        <v>10.344827586206897</v>
      </c>
      <c r="G15" s="60">
        <f t="shared" si="1"/>
        <v>6.896551724137931</v>
      </c>
      <c r="H15" s="76">
        <f t="shared" si="2"/>
        <v>8.620689655172415</v>
      </c>
      <c r="I15" s="370">
        <v>4.11</v>
      </c>
      <c r="J15" s="370">
        <v>3.89</v>
      </c>
      <c r="K15" s="69">
        <v>4.03</v>
      </c>
      <c r="L15" s="69">
        <v>4</v>
      </c>
      <c r="M15" s="69">
        <v>3.93</v>
      </c>
      <c r="N15" s="69">
        <v>3.94</v>
      </c>
      <c r="O15" s="69">
        <v>4.11</v>
      </c>
      <c r="P15" s="69">
        <v>3.93</v>
      </c>
      <c r="Q15" s="69">
        <v>3.99</v>
      </c>
      <c r="R15" s="61"/>
    </row>
    <row r="16" spans="1:18" ht="23.25">
      <c r="A16" s="124" t="s">
        <v>634</v>
      </c>
      <c r="B16" s="62">
        <f>SUM(B9:B15)</f>
        <v>150</v>
      </c>
      <c r="C16" s="62">
        <f>SUM(C9:C15)</f>
        <v>40</v>
      </c>
      <c r="D16" s="62">
        <f>SUM(D9:D15)</f>
        <v>35</v>
      </c>
      <c r="E16" s="62">
        <f>SUM(E9:E15)</f>
        <v>37.5</v>
      </c>
      <c r="F16" s="63">
        <f t="shared" si="0"/>
        <v>26.666666666666668</v>
      </c>
      <c r="G16" s="63">
        <f t="shared" si="1"/>
        <v>23.333333333333332</v>
      </c>
      <c r="H16" s="74">
        <f t="shared" si="2"/>
        <v>25</v>
      </c>
      <c r="I16" s="72">
        <v>4.96</v>
      </c>
      <c r="J16" s="72">
        <v>3.66</v>
      </c>
      <c r="K16" s="74">
        <f>SUM(K9:K15)/6</f>
        <v>4.27</v>
      </c>
      <c r="L16" s="74">
        <v>4.87</v>
      </c>
      <c r="M16" s="74">
        <v>3.6</v>
      </c>
      <c r="N16" s="74">
        <f>SUM(N9:N15)/7</f>
        <v>4.308571428571429</v>
      </c>
      <c r="O16" s="74">
        <v>4.96</v>
      </c>
      <c r="P16" s="74">
        <v>3.6</v>
      </c>
      <c r="Q16" s="74">
        <f>SUM(Q9:Q15)/7</f>
        <v>3.9871428571428575</v>
      </c>
      <c r="R16" s="64"/>
    </row>
    <row r="17" spans="1:18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ht="23.25" customHeight="1">
      <c r="A18" s="997" t="s">
        <v>525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9"/>
    </row>
    <row r="19" spans="1:18" ht="23.25">
      <c r="A19" s="1000" t="s">
        <v>1449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2"/>
    </row>
    <row r="20" spans="1:18" ht="23.25">
      <c r="A20" s="926" t="s">
        <v>172</v>
      </c>
      <c r="B20" s="926"/>
      <c r="Q20" s="784" t="s">
        <v>141</v>
      </c>
      <c r="R20" s="784"/>
    </row>
    <row r="21" spans="14:18" ht="23.25">
      <c r="N21" s="4"/>
      <c r="P21" s="796" t="s">
        <v>635</v>
      </c>
      <c r="Q21" s="796"/>
      <c r="R21" s="796"/>
    </row>
  </sheetData>
  <mergeCells count="19">
    <mergeCell ref="P21:R21"/>
    <mergeCell ref="A7:A8"/>
    <mergeCell ref="I7:K7"/>
    <mergeCell ref="L7:N7"/>
    <mergeCell ref="O7:Q7"/>
    <mergeCell ref="R7:R8"/>
    <mergeCell ref="C6:E7"/>
    <mergeCell ref="F6:H7"/>
    <mergeCell ref="I6:Q6"/>
    <mergeCell ref="A1:Q1"/>
    <mergeCell ref="A2:Q2"/>
    <mergeCell ref="A3:R3"/>
    <mergeCell ref="A4:R4"/>
    <mergeCell ref="Q5:R5"/>
    <mergeCell ref="A18:R18"/>
    <mergeCell ref="A19:R19"/>
    <mergeCell ref="A20:B20"/>
    <mergeCell ref="Q20:R20"/>
    <mergeCell ref="B6:B8"/>
  </mergeCells>
  <printOptions/>
  <pageMargins left="0.75" right="0.75" top="1" bottom="1" header="0.5" footer="0.5"/>
  <pageSetup horizontalDpi="600" verticalDpi="600" orientation="landscape" paperSize="9" scale="74" r:id="rId1"/>
  <headerFooter alignWithMargins="0">
    <oddFooter>&amp;Cหน้า 6-&amp;P
</oddFooter>
  </headerFooter>
  <colBreaks count="1" manualBreakCount="1">
    <brk id="1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R21"/>
  <sheetViews>
    <sheetView view="pageBreakPreview" zoomScale="60" workbookViewId="0" topLeftCell="A1">
      <selection activeCell="F11" sqref="F11:O13"/>
    </sheetView>
  </sheetViews>
  <sheetFormatPr defaultColWidth="9.140625" defaultRowHeight="21.75"/>
  <cols>
    <col min="1" max="1" width="33.8515625" style="0" customWidth="1"/>
    <col min="2" max="2" width="10.7109375" style="0" customWidth="1"/>
    <col min="3" max="3" width="6.421875" style="0" customWidth="1"/>
    <col min="4" max="4" width="6.140625" style="0" customWidth="1"/>
    <col min="5" max="5" width="6.421875" style="0" customWidth="1"/>
    <col min="6" max="6" width="7.28125" style="0" customWidth="1"/>
    <col min="7" max="7" width="6.7109375" style="0" customWidth="1"/>
    <col min="8" max="9" width="7.00390625" style="0" customWidth="1"/>
    <col min="10" max="11" width="8.8515625" style="0" customWidth="1"/>
    <col min="12" max="13" width="7.421875" style="0" customWidth="1"/>
    <col min="14" max="14" width="8.140625" style="0" customWidth="1"/>
    <col min="15" max="15" width="8.57421875" style="0" customWidth="1"/>
    <col min="16" max="16" width="8.421875" style="0" customWidth="1"/>
    <col min="18" max="18" width="32.7109375" style="0" customWidth="1"/>
  </cols>
  <sheetData>
    <row r="1" spans="1:18" ht="26.25">
      <c r="A1" s="823" t="s">
        <v>423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 t="s">
        <v>424</v>
      </c>
      <c r="R1" s="823"/>
    </row>
    <row r="2" spans="1:18" ht="26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24"/>
    </row>
    <row r="3" spans="1:18" ht="26.25">
      <c r="A3" s="780" t="s">
        <v>223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2"/>
    </row>
    <row r="4" spans="1:18" ht="26.25">
      <c r="A4" s="780" t="s">
        <v>325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</row>
    <row r="5" spans="1:18" ht="26.25">
      <c r="A5" s="119" t="s">
        <v>330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20" t="s">
        <v>425</v>
      </c>
      <c r="R5" s="1021"/>
    </row>
    <row r="6" spans="1:18" ht="48" customHeight="1">
      <c r="A6" s="282"/>
      <c r="B6" s="1006" t="s">
        <v>406</v>
      </c>
      <c r="C6" s="1022" t="s">
        <v>211</v>
      </c>
      <c r="D6" s="1023"/>
      <c r="E6" s="1024"/>
      <c r="F6" s="1022" t="s">
        <v>162</v>
      </c>
      <c r="G6" s="1023"/>
      <c r="H6" s="1024"/>
      <c r="I6" s="1003" t="s">
        <v>327</v>
      </c>
      <c r="J6" s="1004"/>
      <c r="K6" s="1004"/>
      <c r="L6" s="1004"/>
      <c r="M6" s="1004"/>
      <c r="N6" s="1004"/>
      <c r="O6" s="1004"/>
      <c r="P6" s="1004"/>
      <c r="Q6" s="1005"/>
      <c r="R6" s="283"/>
    </row>
    <row r="7" spans="1:18" ht="23.25" customHeight="1">
      <c r="A7" s="1016" t="s">
        <v>117</v>
      </c>
      <c r="B7" s="1007"/>
      <c r="C7" s="1025"/>
      <c r="D7" s="1026"/>
      <c r="E7" s="1027"/>
      <c r="F7" s="1025"/>
      <c r="G7" s="1026"/>
      <c r="H7" s="1027"/>
      <c r="I7" s="1015" t="s">
        <v>320</v>
      </c>
      <c r="J7" s="1015"/>
      <c r="K7" s="1015"/>
      <c r="L7" s="1015" t="s">
        <v>321</v>
      </c>
      <c r="M7" s="1015"/>
      <c r="N7" s="1015"/>
      <c r="O7" s="1015" t="s">
        <v>326</v>
      </c>
      <c r="P7" s="1015"/>
      <c r="Q7" s="1015"/>
      <c r="R7" s="1018" t="s">
        <v>135</v>
      </c>
    </row>
    <row r="8" spans="1:18" ht="30.75">
      <c r="A8" s="1017"/>
      <c r="B8" s="1008"/>
      <c r="C8" s="121" t="s">
        <v>181</v>
      </c>
      <c r="D8" s="121" t="s">
        <v>182</v>
      </c>
      <c r="E8" s="121" t="s">
        <v>183</v>
      </c>
      <c r="F8" s="121" t="s">
        <v>181</v>
      </c>
      <c r="G8" s="121" t="s">
        <v>182</v>
      </c>
      <c r="H8" s="121" t="s">
        <v>183</v>
      </c>
      <c r="I8" s="121" t="s">
        <v>322</v>
      </c>
      <c r="J8" s="121" t="s">
        <v>323</v>
      </c>
      <c r="K8" s="121" t="s">
        <v>324</v>
      </c>
      <c r="L8" s="121" t="s">
        <v>322</v>
      </c>
      <c r="M8" s="121" t="s">
        <v>323</v>
      </c>
      <c r="N8" s="121" t="s">
        <v>324</v>
      </c>
      <c r="O8" s="121" t="s">
        <v>322</v>
      </c>
      <c r="P8" s="121" t="s">
        <v>323</v>
      </c>
      <c r="Q8" s="121" t="s">
        <v>324</v>
      </c>
      <c r="R8" s="1019"/>
    </row>
    <row r="9" spans="1:18" ht="23.25">
      <c r="A9" s="122" t="s">
        <v>118</v>
      </c>
      <c r="B9" s="53">
        <f>'6.2นศ.ต่ออาจารย์'!L9</f>
        <v>25</v>
      </c>
      <c r="C9" s="53"/>
      <c r="D9" s="53"/>
      <c r="E9" s="53"/>
      <c r="F9" s="54"/>
      <c r="G9" s="54"/>
      <c r="H9" s="54"/>
      <c r="I9" s="70"/>
      <c r="J9" s="70"/>
      <c r="K9" s="70"/>
      <c r="L9" s="69"/>
      <c r="M9" s="70"/>
      <c r="N9" s="69"/>
      <c r="O9" s="69"/>
      <c r="P9" s="70"/>
      <c r="Q9" s="69"/>
      <c r="R9" s="55"/>
    </row>
    <row r="10" spans="1:18" ht="23.25">
      <c r="A10" s="122" t="s">
        <v>119</v>
      </c>
      <c r="B10" s="56">
        <f>'6.2นศ.ต่ออาจารย์'!L10</f>
        <v>26</v>
      </c>
      <c r="C10" s="56"/>
      <c r="D10" s="56"/>
      <c r="E10" s="56"/>
      <c r="F10" s="57"/>
      <c r="G10" s="57"/>
      <c r="H10" s="57"/>
      <c r="I10" s="70"/>
      <c r="J10" s="70"/>
      <c r="K10" s="70"/>
      <c r="L10" s="70"/>
      <c r="M10" s="70"/>
      <c r="N10" s="70"/>
      <c r="O10" s="70"/>
      <c r="P10" s="70"/>
      <c r="Q10" s="70"/>
      <c r="R10" s="58"/>
    </row>
    <row r="11" spans="1:18" ht="23.25">
      <c r="A11" s="122" t="s">
        <v>120</v>
      </c>
      <c r="B11" s="56">
        <f>'6.2นศ.ต่ออาจารย์'!L11</f>
        <v>20.5</v>
      </c>
      <c r="C11" s="56"/>
      <c r="D11" s="56"/>
      <c r="E11" s="56"/>
      <c r="F11" s="1036" t="s">
        <v>1285</v>
      </c>
      <c r="G11" s="1037"/>
      <c r="H11" s="1037"/>
      <c r="I11" s="1037"/>
      <c r="J11" s="1037"/>
      <c r="K11" s="1037"/>
      <c r="L11" s="1037"/>
      <c r="M11" s="1037"/>
      <c r="N11" s="1037"/>
      <c r="O11" s="1038"/>
      <c r="P11" s="70"/>
      <c r="Q11" s="70"/>
      <c r="R11" s="58"/>
    </row>
    <row r="12" spans="1:18" ht="23.25">
      <c r="A12" s="122" t="s">
        <v>121</v>
      </c>
      <c r="B12" s="56">
        <f>'6.2นศ.ต่ออาจารย์'!L12</f>
        <v>24</v>
      </c>
      <c r="C12" s="56"/>
      <c r="D12" s="56"/>
      <c r="E12" s="56"/>
      <c r="F12" s="1039"/>
      <c r="G12" s="1040"/>
      <c r="H12" s="1040"/>
      <c r="I12" s="1040"/>
      <c r="J12" s="1040"/>
      <c r="K12" s="1040"/>
      <c r="L12" s="1040"/>
      <c r="M12" s="1040"/>
      <c r="N12" s="1040"/>
      <c r="O12" s="1041"/>
      <c r="P12" s="70"/>
      <c r="Q12" s="70"/>
      <c r="R12" s="58"/>
    </row>
    <row r="13" spans="1:18" ht="23.25">
      <c r="A13" s="122" t="s">
        <v>122</v>
      </c>
      <c r="B13" s="56">
        <f>'6.2นศ.ต่ออาจารย์'!L13</f>
        <v>15</v>
      </c>
      <c r="C13" s="56"/>
      <c r="D13" s="56"/>
      <c r="E13" s="56"/>
      <c r="F13" s="1042"/>
      <c r="G13" s="1043"/>
      <c r="H13" s="1043"/>
      <c r="I13" s="1043"/>
      <c r="J13" s="1043"/>
      <c r="K13" s="1043"/>
      <c r="L13" s="1043"/>
      <c r="M13" s="1043"/>
      <c r="N13" s="1043"/>
      <c r="O13" s="1044"/>
      <c r="P13" s="70"/>
      <c r="Q13" s="70"/>
      <c r="R13" s="58"/>
    </row>
    <row r="14" spans="1:18" ht="23.25">
      <c r="A14" s="122" t="s">
        <v>123</v>
      </c>
      <c r="B14" s="56">
        <f>'6.2นศ.ต่ออาจารย์'!L14</f>
        <v>10.5</v>
      </c>
      <c r="C14" s="56"/>
      <c r="D14" s="56"/>
      <c r="E14" s="56"/>
      <c r="F14" s="57"/>
      <c r="G14" s="57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56"/>
    </row>
    <row r="15" spans="1:18" ht="23.25">
      <c r="A15" s="123" t="s">
        <v>124</v>
      </c>
      <c r="B15" s="56">
        <f>'6.2นศ.ต่ออาจารย์'!L15</f>
        <v>29</v>
      </c>
      <c r="C15" s="59"/>
      <c r="D15" s="59"/>
      <c r="E15" s="59"/>
      <c r="F15" s="60"/>
      <c r="G15" s="60"/>
      <c r="H15" s="76"/>
      <c r="I15" s="71"/>
      <c r="J15" s="71"/>
      <c r="K15" s="69"/>
      <c r="L15" s="70"/>
      <c r="M15" s="70"/>
      <c r="N15" s="70"/>
      <c r="O15" s="70"/>
      <c r="P15" s="70"/>
      <c r="Q15" s="70"/>
      <c r="R15" s="61"/>
    </row>
    <row r="16" spans="1:18" ht="23.25">
      <c r="A16" s="124" t="s">
        <v>125</v>
      </c>
      <c r="B16" s="62">
        <f>SUM(B9:B15)</f>
        <v>150</v>
      </c>
      <c r="C16" s="62"/>
      <c r="D16" s="62"/>
      <c r="E16" s="62"/>
      <c r="F16" s="63"/>
      <c r="G16" s="63"/>
      <c r="H16" s="74"/>
      <c r="I16" s="72"/>
      <c r="J16" s="73"/>
      <c r="K16" s="74"/>
      <c r="L16" s="74"/>
      <c r="M16" s="75"/>
      <c r="N16" s="74"/>
      <c r="O16" s="74"/>
      <c r="P16" s="75"/>
      <c r="Q16" s="74"/>
      <c r="R16" s="64"/>
    </row>
    <row r="17" spans="1:18" ht="23.25">
      <c r="A17" s="125" t="s">
        <v>214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26" t="s">
        <v>345</v>
      </c>
    </row>
    <row r="18" spans="1:18" ht="23.25" customHeight="1">
      <c r="A18" s="1030" t="s">
        <v>525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2"/>
    </row>
    <row r="19" spans="1:18" ht="24">
      <c r="A19" s="1033" t="s">
        <v>1449</v>
      </c>
      <c r="B19" s="1034"/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5"/>
    </row>
    <row r="20" spans="1:18" ht="23.25">
      <c r="A20" s="926" t="s">
        <v>172</v>
      </c>
      <c r="B20" s="926"/>
      <c r="Q20" s="784" t="s">
        <v>141</v>
      </c>
      <c r="R20" s="784"/>
    </row>
    <row r="21" spans="14:18" ht="23.25">
      <c r="N21" s="4"/>
      <c r="Q21" s="796" t="s">
        <v>635</v>
      </c>
      <c r="R21" s="796"/>
    </row>
  </sheetData>
  <mergeCells count="21">
    <mergeCell ref="Q21:R21"/>
    <mergeCell ref="A7:A8"/>
    <mergeCell ref="I7:K7"/>
    <mergeCell ref="L7:N7"/>
    <mergeCell ref="O7:Q7"/>
    <mergeCell ref="R7:R8"/>
    <mergeCell ref="A18:R18"/>
    <mergeCell ref="A19:R19"/>
    <mergeCell ref="A20:B20"/>
    <mergeCell ref="A2:Q2"/>
    <mergeCell ref="A3:R3"/>
    <mergeCell ref="A4:R4"/>
    <mergeCell ref="Q1:R1"/>
    <mergeCell ref="A1:P1"/>
    <mergeCell ref="Q5:R5"/>
    <mergeCell ref="Q20:R20"/>
    <mergeCell ref="B6:B8"/>
    <mergeCell ref="C6:E7"/>
    <mergeCell ref="F6:H7"/>
    <mergeCell ref="I6:Q6"/>
    <mergeCell ref="F11:O13"/>
  </mergeCells>
  <printOptions/>
  <pageMargins left="0.75" right="0.75" top="1" bottom="1" header="0.5" footer="0.5"/>
  <pageSetup horizontalDpi="600" verticalDpi="600" orientation="landscape" paperSize="9" scale="74" r:id="rId1"/>
  <headerFooter alignWithMargins="0">
    <oddFooter>&amp;Cหน้า 6-&amp;P</oddFooter>
  </headerFooter>
  <colBreaks count="1" manualBreakCount="1">
    <brk id="1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"/>
  <dimension ref="A1:N155"/>
  <sheetViews>
    <sheetView view="pageBreakPreview" zoomScale="80" zoomScaleSheetLayoutView="80" workbookViewId="0" topLeftCell="A1">
      <selection activeCell="B134" sqref="B134"/>
    </sheetView>
  </sheetViews>
  <sheetFormatPr defaultColWidth="9.140625" defaultRowHeight="21.75"/>
  <cols>
    <col min="1" max="1" width="3.8515625" style="2" customWidth="1"/>
    <col min="2" max="2" width="55.57421875" style="2" customWidth="1"/>
    <col min="3" max="3" width="11.7109375" style="2" bestFit="1" customWidth="1"/>
    <col min="4" max="4" width="7.140625" style="2" customWidth="1"/>
    <col min="5" max="5" width="6.8515625" style="2" customWidth="1"/>
    <col min="6" max="6" width="7.28125" style="2" customWidth="1"/>
    <col min="7" max="7" width="7.57421875" style="2" customWidth="1"/>
    <col min="8" max="8" width="6.421875" style="2" customWidth="1"/>
    <col min="9" max="10" width="14.421875" style="2" customWidth="1"/>
    <col min="11" max="11" width="12.00390625" style="2" customWidth="1"/>
    <col min="12" max="12" width="13.8515625" style="2" customWidth="1"/>
    <col min="13" max="13" width="16.7109375" style="2" customWidth="1"/>
    <col min="14" max="14" width="26.421875" style="2" customWidth="1"/>
    <col min="15" max="16384" width="9.140625" style="2" customWidth="1"/>
  </cols>
  <sheetData>
    <row r="1" spans="2:14" ht="30" customHeight="1">
      <c r="B1" s="823" t="s">
        <v>418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938" t="s">
        <v>1321</v>
      </c>
      <c r="N1" s="938"/>
    </row>
    <row r="2" spans="2:14" ht="26.25">
      <c r="B2" s="19"/>
      <c r="C2" s="19"/>
      <c r="D2" s="19"/>
      <c r="E2" s="22"/>
      <c r="F2" s="22"/>
      <c r="G2" s="22"/>
      <c r="H2" s="22"/>
      <c r="I2" s="22"/>
      <c r="J2" s="22"/>
      <c r="K2" s="22"/>
      <c r="L2" s="22"/>
      <c r="M2" s="12"/>
      <c r="N2" s="9"/>
    </row>
    <row r="3" spans="1:14" s="106" customFormat="1" ht="26.25">
      <c r="A3" s="114"/>
      <c r="B3" s="81" t="s">
        <v>499</v>
      </c>
      <c r="C3" s="81"/>
      <c r="D3" s="81"/>
      <c r="E3" s="81"/>
      <c r="F3" s="81"/>
      <c r="G3" s="81"/>
      <c r="H3" s="146"/>
      <c r="I3" s="81"/>
      <c r="J3" s="81"/>
      <c r="K3" s="81"/>
      <c r="L3" s="81"/>
      <c r="M3" s="81"/>
      <c r="N3" s="82"/>
    </row>
    <row r="4" spans="1:14" s="106" customFormat="1" ht="23.25">
      <c r="A4" s="1053" t="s">
        <v>238</v>
      </c>
      <c r="B4" s="1054"/>
      <c r="C4" s="662"/>
      <c r="D4" s="662"/>
      <c r="E4" s="663"/>
      <c r="F4" s="664"/>
      <c r="G4" s="664"/>
      <c r="H4" s="664"/>
      <c r="I4" s="665"/>
      <c r="J4" s="665"/>
      <c r="K4" s="665"/>
      <c r="L4" s="617"/>
      <c r="M4" s="617"/>
      <c r="N4" s="618" t="s">
        <v>426</v>
      </c>
    </row>
    <row r="5" spans="1:14" s="148" customFormat="1" ht="24.75" customHeight="1">
      <c r="A5" s="815" t="s">
        <v>188</v>
      </c>
      <c r="B5" s="1055" t="s">
        <v>134</v>
      </c>
      <c r="C5" s="1006" t="s">
        <v>332</v>
      </c>
      <c r="D5" s="889" t="s">
        <v>331</v>
      </c>
      <c r="E5" s="890"/>
      <c r="F5" s="890"/>
      <c r="G5" s="890"/>
      <c r="H5" s="891"/>
      <c r="I5" s="889" t="s">
        <v>177</v>
      </c>
      <c r="J5" s="890"/>
      <c r="K5" s="890"/>
      <c r="L5" s="891"/>
      <c r="M5" s="1018" t="s">
        <v>136</v>
      </c>
      <c r="N5" s="341" t="s">
        <v>135</v>
      </c>
    </row>
    <row r="6" spans="1:14" s="148" customFormat="1" ht="83.25" customHeight="1">
      <c r="A6" s="846"/>
      <c r="B6" s="1056"/>
      <c r="C6" s="1057"/>
      <c r="D6" s="147" t="s">
        <v>128</v>
      </c>
      <c r="E6" s="147" t="s">
        <v>129</v>
      </c>
      <c r="F6" s="147" t="s">
        <v>130</v>
      </c>
      <c r="G6" s="147" t="s">
        <v>131</v>
      </c>
      <c r="H6" s="147" t="s">
        <v>132</v>
      </c>
      <c r="I6" s="121" t="s">
        <v>544</v>
      </c>
      <c r="J6" s="121" t="s">
        <v>543</v>
      </c>
      <c r="K6" s="121" t="s">
        <v>132</v>
      </c>
      <c r="L6" s="147" t="s">
        <v>125</v>
      </c>
      <c r="M6" s="1019"/>
      <c r="N6" s="363"/>
    </row>
    <row r="7" spans="1:14" ht="22.5" customHeight="1">
      <c r="A7" s="380"/>
      <c r="B7" s="381" t="s">
        <v>535</v>
      </c>
      <c r="C7" s="382"/>
      <c r="D7" s="383"/>
      <c r="E7" s="382"/>
      <c r="F7" s="382"/>
      <c r="G7" s="382"/>
      <c r="H7" s="382"/>
      <c r="I7" s="384"/>
      <c r="J7" s="384"/>
      <c r="K7" s="384"/>
      <c r="L7" s="385"/>
      <c r="M7" s="386"/>
      <c r="N7" s="179"/>
    </row>
    <row r="8" spans="1:14" ht="22.5" customHeight="1">
      <c r="A8" s="396">
        <v>1</v>
      </c>
      <c r="B8" s="42" t="s">
        <v>547</v>
      </c>
      <c r="C8" s="397">
        <v>39</v>
      </c>
      <c r="D8" s="398">
        <v>1</v>
      </c>
      <c r="E8" s="397"/>
      <c r="F8" s="397"/>
      <c r="G8" s="397"/>
      <c r="H8" s="397"/>
      <c r="I8" s="364">
        <v>5580</v>
      </c>
      <c r="J8" s="365">
        <v>0</v>
      </c>
      <c r="K8" s="366"/>
      <c r="L8" s="367">
        <f aca="true" t="shared" si="0" ref="L8:L17">SUM(I8:K8)</f>
        <v>5580</v>
      </c>
      <c r="M8" s="399"/>
      <c r="N8" s="179"/>
    </row>
    <row r="9" spans="1:14" ht="26.25" customHeight="1">
      <c r="A9" s="177">
        <v>2</v>
      </c>
      <c r="B9" s="402" t="s">
        <v>564</v>
      </c>
      <c r="C9" s="28">
        <v>25</v>
      </c>
      <c r="D9" s="32"/>
      <c r="E9" s="28">
        <v>1</v>
      </c>
      <c r="F9" s="28"/>
      <c r="G9" s="28"/>
      <c r="H9" s="28"/>
      <c r="I9" s="403">
        <v>0</v>
      </c>
      <c r="J9" s="404">
        <v>0</v>
      </c>
      <c r="K9" s="405">
        <v>100000</v>
      </c>
      <c r="L9" s="29">
        <f t="shared" si="0"/>
        <v>100000</v>
      </c>
      <c r="M9" s="26"/>
      <c r="N9" s="411"/>
    </row>
    <row r="10" spans="1:14" ht="27.75" customHeight="1">
      <c r="A10" s="177">
        <v>3</v>
      </c>
      <c r="B10" s="402" t="s">
        <v>565</v>
      </c>
      <c r="C10" s="28">
        <v>4</v>
      </c>
      <c r="D10" s="32"/>
      <c r="E10" s="28">
        <v>1</v>
      </c>
      <c r="F10" s="28"/>
      <c r="G10" s="28"/>
      <c r="H10" s="28"/>
      <c r="I10" s="403">
        <v>50000</v>
      </c>
      <c r="J10" s="404">
        <v>0</v>
      </c>
      <c r="K10" s="405"/>
      <c r="L10" s="29">
        <f t="shared" si="0"/>
        <v>50000</v>
      </c>
      <c r="M10" s="26"/>
      <c r="N10" s="411"/>
    </row>
    <row r="11" spans="1:14" ht="22.5" customHeight="1">
      <c r="A11" s="177">
        <v>4</v>
      </c>
      <c r="B11" s="402" t="s">
        <v>575</v>
      </c>
      <c r="C11" s="28">
        <v>5</v>
      </c>
      <c r="D11" s="32"/>
      <c r="E11" s="28">
        <v>1</v>
      </c>
      <c r="F11" s="28"/>
      <c r="G11" s="28"/>
      <c r="H11" s="28"/>
      <c r="I11" s="403">
        <v>15682</v>
      </c>
      <c r="J11" s="404">
        <v>0</v>
      </c>
      <c r="K11" s="405"/>
      <c r="L11" s="29">
        <f t="shared" si="0"/>
        <v>15682</v>
      </c>
      <c r="M11" s="26"/>
      <c r="N11" s="411"/>
    </row>
    <row r="12" spans="1:14" ht="22.5" customHeight="1">
      <c r="A12" s="177">
        <v>5</v>
      </c>
      <c r="B12" s="402" t="s">
        <v>578</v>
      </c>
      <c r="C12" s="28">
        <v>15</v>
      </c>
      <c r="D12" s="32"/>
      <c r="E12" s="28">
        <v>1</v>
      </c>
      <c r="F12" s="28"/>
      <c r="G12" s="28"/>
      <c r="H12" s="28"/>
      <c r="I12" s="403">
        <v>811</v>
      </c>
      <c r="J12" s="404">
        <v>0</v>
      </c>
      <c r="K12" s="405"/>
      <c r="L12" s="29">
        <f t="shared" si="0"/>
        <v>811</v>
      </c>
      <c r="M12" s="26"/>
      <c r="N12" s="411"/>
    </row>
    <row r="13" spans="1:14" ht="22.5" customHeight="1">
      <c r="A13" s="177">
        <v>6</v>
      </c>
      <c r="B13" s="402" t="s">
        <v>370</v>
      </c>
      <c r="C13" s="28">
        <v>60</v>
      </c>
      <c r="D13" s="32"/>
      <c r="E13" s="28">
        <v>1</v>
      </c>
      <c r="F13" s="28"/>
      <c r="G13" s="28"/>
      <c r="H13" s="28"/>
      <c r="I13" s="403">
        <v>6280</v>
      </c>
      <c r="J13" s="404">
        <v>0</v>
      </c>
      <c r="K13" s="405"/>
      <c r="L13" s="29">
        <f t="shared" si="0"/>
        <v>6280</v>
      </c>
      <c r="M13" s="26"/>
      <c r="N13" s="411"/>
    </row>
    <row r="14" spans="1:14" ht="22.5" customHeight="1">
      <c r="A14" s="177">
        <v>7</v>
      </c>
      <c r="B14" s="402" t="s">
        <v>583</v>
      </c>
      <c r="C14" s="28">
        <v>30</v>
      </c>
      <c r="D14" s="32"/>
      <c r="E14" s="28">
        <v>1</v>
      </c>
      <c r="F14" s="28"/>
      <c r="G14" s="28"/>
      <c r="H14" s="28"/>
      <c r="I14" s="403">
        <v>4195</v>
      </c>
      <c r="J14" s="404">
        <v>0</v>
      </c>
      <c r="K14" s="405"/>
      <c r="L14" s="29">
        <f t="shared" si="0"/>
        <v>4195</v>
      </c>
      <c r="M14" s="26"/>
      <c r="N14" s="411"/>
    </row>
    <row r="15" spans="1:14" ht="22.5" customHeight="1">
      <c r="A15" s="177">
        <v>8</v>
      </c>
      <c r="B15" s="402" t="s">
        <v>588</v>
      </c>
      <c r="C15" s="28">
        <v>4</v>
      </c>
      <c r="D15" s="32"/>
      <c r="E15" s="28">
        <v>1</v>
      </c>
      <c r="F15" s="28"/>
      <c r="G15" s="28"/>
      <c r="H15" s="28"/>
      <c r="I15" s="406">
        <v>12020</v>
      </c>
      <c r="J15" s="404">
        <v>0</v>
      </c>
      <c r="K15" s="405"/>
      <c r="L15" s="29">
        <f t="shared" si="0"/>
        <v>12020</v>
      </c>
      <c r="M15" s="26"/>
      <c r="N15" s="411"/>
    </row>
    <row r="16" spans="1:14" ht="22.5" customHeight="1">
      <c r="A16" s="177">
        <v>9</v>
      </c>
      <c r="B16" s="402" t="s">
        <v>622</v>
      </c>
      <c r="C16" s="28">
        <v>150</v>
      </c>
      <c r="D16" s="32"/>
      <c r="E16" s="28"/>
      <c r="F16" s="28"/>
      <c r="G16" s="28"/>
      <c r="H16" s="28">
        <v>1</v>
      </c>
      <c r="I16" s="403">
        <v>10292</v>
      </c>
      <c r="J16" s="404">
        <v>0</v>
      </c>
      <c r="K16" s="405"/>
      <c r="L16" s="29">
        <f t="shared" si="0"/>
        <v>10292</v>
      </c>
      <c r="M16" s="26"/>
      <c r="N16" s="411"/>
    </row>
    <row r="17" spans="1:14" ht="26.25" customHeight="1">
      <c r="A17" s="178">
        <v>10</v>
      </c>
      <c r="B17" s="407" t="s">
        <v>632</v>
      </c>
      <c r="C17" s="166">
        <v>74</v>
      </c>
      <c r="D17" s="33"/>
      <c r="E17" s="166"/>
      <c r="F17" s="166"/>
      <c r="G17" s="166"/>
      <c r="H17" s="166">
        <v>1</v>
      </c>
      <c r="I17" s="408">
        <v>0</v>
      </c>
      <c r="J17" s="409">
        <v>0</v>
      </c>
      <c r="K17" s="410"/>
      <c r="L17" s="167">
        <f t="shared" si="0"/>
        <v>0</v>
      </c>
      <c r="M17" s="168"/>
      <c r="N17" s="412"/>
    </row>
    <row r="18" spans="1:14" ht="22.5" customHeight="1">
      <c r="A18" s="396"/>
      <c r="B18" s="413" t="s">
        <v>536</v>
      </c>
      <c r="C18" s="397"/>
      <c r="D18" s="398"/>
      <c r="E18" s="397"/>
      <c r="F18" s="397"/>
      <c r="G18" s="397"/>
      <c r="H18" s="397"/>
      <c r="I18" s="414"/>
      <c r="J18" s="414"/>
      <c r="K18" s="414"/>
      <c r="L18" s="367"/>
      <c r="M18" s="399"/>
      <c r="N18" s="179"/>
    </row>
    <row r="19" spans="1:14" ht="22.5" customHeight="1">
      <c r="A19" s="396">
        <v>11</v>
      </c>
      <c r="B19" s="42" t="s">
        <v>552</v>
      </c>
      <c r="C19" s="397">
        <v>165</v>
      </c>
      <c r="D19" s="398"/>
      <c r="E19" s="397">
        <v>1</v>
      </c>
      <c r="F19" s="397"/>
      <c r="G19" s="397"/>
      <c r="H19" s="397"/>
      <c r="I19" s="364">
        <v>4000</v>
      </c>
      <c r="J19" s="365">
        <v>0</v>
      </c>
      <c r="K19" s="366"/>
      <c r="L19" s="367">
        <f aca="true" t="shared" si="1" ref="L19:L39">SUM(I19:K19)</f>
        <v>4000</v>
      </c>
      <c r="M19" s="399"/>
      <c r="N19" s="179"/>
    </row>
    <row r="20" spans="1:14" ht="30" customHeight="1">
      <c r="A20" s="177">
        <v>12</v>
      </c>
      <c r="B20" s="402" t="s">
        <v>557</v>
      </c>
      <c r="C20" s="28">
        <v>5</v>
      </c>
      <c r="D20" s="32"/>
      <c r="E20" s="28">
        <v>1</v>
      </c>
      <c r="F20" s="28"/>
      <c r="G20" s="28"/>
      <c r="H20" s="28"/>
      <c r="I20" s="403">
        <v>86912</v>
      </c>
      <c r="J20" s="404">
        <v>0</v>
      </c>
      <c r="K20" s="405"/>
      <c r="L20" s="29">
        <f t="shared" si="1"/>
        <v>86912</v>
      </c>
      <c r="M20" s="26"/>
      <c r="N20" s="411"/>
    </row>
    <row r="21" spans="1:14" ht="24" customHeight="1">
      <c r="A21" s="177">
        <v>13</v>
      </c>
      <c r="B21" s="402" t="s">
        <v>561</v>
      </c>
      <c r="C21" s="28">
        <v>40</v>
      </c>
      <c r="D21" s="32"/>
      <c r="E21" s="28">
        <v>1</v>
      </c>
      <c r="F21" s="28"/>
      <c r="G21" s="28"/>
      <c r="H21" s="28"/>
      <c r="I21" s="403">
        <v>60000</v>
      </c>
      <c r="J21" s="404">
        <v>0</v>
      </c>
      <c r="K21" s="405"/>
      <c r="L21" s="29">
        <f t="shared" si="1"/>
        <v>60000</v>
      </c>
      <c r="M21" s="26"/>
      <c r="N21" s="411"/>
    </row>
    <row r="22" spans="1:14" ht="24.75" customHeight="1">
      <c r="A22" s="177">
        <v>14</v>
      </c>
      <c r="B22" s="402" t="s">
        <v>562</v>
      </c>
      <c r="C22" s="28">
        <v>45</v>
      </c>
      <c r="D22" s="32"/>
      <c r="E22" s="28">
        <v>1</v>
      </c>
      <c r="F22" s="28"/>
      <c r="G22" s="28"/>
      <c r="H22" s="28"/>
      <c r="I22" s="403">
        <v>14040</v>
      </c>
      <c r="J22" s="404">
        <v>0</v>
      </c>
      <c r="K22" s="405"/>
      <c r="L22" s="29">
        <f t="shared" si="1"/>
        <v>14040</v>
      </c>
      <c r="M22" s="26"/>
      <c r="N22" s="411"/>
    </row>
    <row r="23" spans="1:14" ht="28.5" customHeight="1">
      <c r="A23" s="177">
        <v>15</v>
      </c>
      <c r="B23" s="402" t="s">
        <v>572</v>
      </c>
      <c r="C23" s="28">
        <v>16</v>
      </c>
      <c r="D23" s="32"/>
      <c r="E23" s="28">
        <v>1</v>
      </c>
      <c r="F23" s="28"/>
      <c r="G23" s="28"/>
      <c r="H23" s="28"/>
      <c r="I23" s="403">
        <v>6615</v>
      </c>
      <c r="J23" s="404">
        <v>0</v>
      </c>
      <c r="K23" s="405"/>
      <c r="L23" s="29">
        <f t="shared" si="1"/>
        <v>6615</v>
      </c>
      <c r="M23" s="26"/>
      <c r="N23" s="411"/>
    </row>
    <row r="24" spans="1:14" ht="24.75" customHeight="1">
      <c r="A24" s="177">
        <v>16</v>
      </c>
      <c r="B24" s="402" t="s">
        <v>573</v>
      </c>
      <c r="C24" s="28">
        <v>16</v>
      </c>
      <c r="D24" s="32"/>
      <c r="E24" s="28">
        <v>1</v>
      </c>
      <c r="F24" s="28"/>
      <c r="G24" s="28"/>
      <c r="H24" s="28"/>
      <c r="I24" s="403">
        <v>6615</v>
      </c>
      <c r="J24" s="404">
        <v>0</v>
      </c>
      <c r="K24" s="405"/>
      <c r="L24" s="29">
        <f>SUM(I24:K24)</f>
        <v>6615</v>
      </c>
      <c r="M24" s="26"/>
      <c r="N24" s="411"/>
    </row>
    <row r="25" spans="1:14" ht="24" customHeight="1">
      <c r="A25" s="177">
        <v>17</v>
      </c>
      <c r="B25" s="402" t="s">
        <v>371</v>
      </c>
      <c r="C25" s="28">
        <v>48</v>
      </c>
      <c r="D25" s="32"/>
      <c r="E25" s="28">
        <v>1</v>
      </c>
      <c r="F25" s="28"/>
      <c r="G25" s="28"/>
      <c r="H25" s="28"/>
      <c r="I25" s="403">
        <v>33060</v>
      </c>
      <c r="J25" s="404">
        <v>0</v>
      </c>
      <c r="K25" s="405"/>
      <c r="L25" s="29">
        <f t="shared" si="1"/>
        <v>33060</v>
      </c>
      <c r="M25" s="26"/>
      <c r="N25" s="411"/>
    </row>
    <row r="26" spans="1:14" ht="26.25" customHeight="1">
      <c r="A26" s="177">
        <v>18</v>
      </c>
      <c r="B26" s="402" t="s">
        <v>574</v>
      </c>
      <c r="C26" s="28">
        <v>79</v>
      </c>
      <c r="D26" s="32"/>
      <c r="E26" s="28">
        <v>1</v>
      </c>
      <c r="F26" s="28"/>
      <c r="G26" s="28"/>
      <c r="H26" s="28"/>
      <c r="I26" s="403">
        <v>4000</v>
      </c>
      <c r="J26" s="404">
        <v>0</v>
      </c>
      <c r="K26" s="405"/>
      <c r="L26" s="29">
        <f t="shared" si="1"/>
        <v>4000</v>
      </c>
      <c r="M26" s="26"/>
      <c r="N26" s="411"/>
    </row>
    <row r="27" spans="2:14" ht="22.5" customHeight="1">
      <c r="B27" s="823" t="s">
        <v>418</v>
      </c>
      <c r="C27" s="823"/>
      <c r="D27" s="823"/>
      <c r="E27" s="823"/>
      <c r="F27" s="823"/>
      <c r="G27" s="823"/>
      <c r="H27" s="823"/>
      <c r="I27" s="823"/>
      <c r="J27" s="823"/>
      <c r="K27" s="823"/>
      <c r="L27" s="823"/>
      <c r="M27" s="938" t="s">
        <v>1322</v>
      </c>
      <c r="N27" s="938"/>
    </row>
    <row r="28" spans="2:14" ht="22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66"/>
      <c r="N28" s="615"/>
    </row>
    <row r="29" spans="1:14" s="148" customFormat="1" ht="24.75" customHeight="1">
      <c r="A29" s="815" t="s">
        <v>188</v>
      </c>
      <c r="B29" s="1055" t="s">
        <v>134</v>
      </c>
      <c r="C29" s="1006" t="s">
        <v>332</v>
      </c>
      <c r="D29" s="889" t="s">
        <v>331</v>
      </c>
      <c r="E29" s="890"/>
      <c r="F29" s="890"/>
      <c r="G29" s="890"/>
      <c r="H29" s="891"/>
      <c r="I29" s="889" t="s">
        <v>177</v>
      </c>
      <c r="J29" s="890"/>
      <c r="K29" s="890"/>
      <c r="L29" s="891"/>
      <c r="M29" s="1018" t="s">
        <v>136</v>
      </c>
      <c r="N29" s="341" t="s">
        <v>135</v>
      </c>
    </row>
    <row r="30" spans="1:14" s="148" customFormat="1" ht="83.25" customHeight="1">
      <c r="A30" s="846"/>
      <c r="B30" s="1056"/>
      <c r="C30" s="1057"/>
      <c r="D30" s="147" t="s">
        <v>128</v>
      </c>
      <c r="E30" s="147" t="s">
        <v>129</v>
      </c>
      <c r="F30" s="147" t="s">
        <v>130</v>
      </c>
      <c r="G30" s="147" t="s">
        <v>131</v>
      </c>
      <c r="H30" s="147" t="s">
        <v>132</v>
      </c>
      <c r="I30" s="121" t="s">
        <v>544</v>
      </c>
      <c r="J30" s="121" t="s">
        <v>543</v>
      </c>
      <c r="K30" s="121" t="s">
        <v>132</v>
      </c>
      <c r="L30" s="147" t="s">
        <v>125</v>
      </c>
      <c r="M30" s="1019"/>
      <c r="N30" s="363"/>
    </row>
    <row r="31" spans="1:14" ht="27.75" customHeight="1">
      <c r="A31" s="177">
        <v>19</v>
      </c>
      <c r="B31" s="402" t="s">
        <v>575</v>
      </c>
      <c r="C31" s="28">
        <v>5</v>
      </c>
      <c r="D31" s="32"/>
      <c r="E31" s="28">
        <v>1</v>
      </c>
      <c r="F31" s="28"/>
      <c r="G31" s="28"/>
      <c r="H31" s="28"/>
      <c r="I31" s="403">
        <v>33590</v>
      </c>
      <c r="J31" s="404">
        <v>0</v>
      </c>
      <c r="K31" s="405"/>
      <c r="L31" s="29">
        <f>SUM(I31:K31)</f>
        <v>33590</v>
      </c>
      <c r="M31" s="26"/>
      <c r="N31" s="411"/>
    </row>
    <row r="32" spans="1:14" ht="22.5" customHeight="1">
      <c r="A32" s="177">
        <v>20</v>
      </c>
      <c r="B32" s="402" t="s">
        <v>579</v>
      </c>
      <c r="C32" s="28">
        <v>12</v>
      </c>
      <c r="D32" s="32"/>
      <c r="E32" s="28">
        <v>1</v>
      </c>
      <c r="F32" s="28"/>
      <c r="G32" s="28"/>
      <c r="H32" s="28"/>
      <c r="I32" s="403"/>
      <c r="J32" s="404">
        <v>0</v>
      </c>
      <c r="K32" s="405"/>
      <c r="L32" s="29">
        <f t="shared" si="1"/>
        <v>0</v>
      </c>
      <c r="M32" s="26"/>
      <c r="N32" s="411"/>
    </row>
    <row r="33" spans="1:14" ht="22.5" customHeight="1">
      <c r="A33" s="177">
        <v>21</v>
      </c>
      <c r="B33" s="402" t="s">
        <v>585</v>
      </c>
      <c r="C33" s="28">
        <v>4</v>
      </c>
      <c r="D33" s="32"/>
      <c r="E33" s="28">
        <v>1</v>
      </c>
      <c r="F33" s="28"/>
      <c r="G33" s="28"/>
      <c r="H33" s="28"/>
      <c r="I33" s="403">
        <v>23530</v>
      </c>
      <c r="J33" s="404">
        <v>0</v>
      </c>
      <c r="K33" s="405"/>
      <c r="L33" s="29">
        <f t="shared" si="1"/>
        <v>23530</v>
      </c>
      <c r="M33" s="26"/>
      <c r="N33" s="411"/>
    </row>
    <row r="34" spans="1:14" ht="22.5" customHeight="1">
      <c r="A34" s="177">
        <v>22</v>
      </c>
      <c r="B34" s="402" t="s">
        <v>606</v>
      </c>
      <c r="C34" s="28">
        <v>140</v>
      </c>
      <c r="D34" s="32"/>
      <c r="E34" s="28"/>
      <c r="F34" s="28"/>
      <c r="G34" s="28"/>
      <c r="H34" s="28">
        <v>1</v>
      </c>
      <c r="I34" s="403">
        <v>51500</v>
      </c>
      <c r="J34" s="404">
        <v>0</v>
      </c>
      <c r="K34" s="405"/>
      <c r="L34" s="29">
        <f t="shared" si="1"/>
        <v>51500</v>
      </c>
      <c r="M34" s="26"/>
      <c r="N34" s="411"/>
    </row>
    <row r="35" spans="1:14" ht="22.5" customHeight="1">
      <c r="A35" s="177">
        <v>23</v>
      </c>
      <c r="B35" s="402" t="s">
        <v>613</v>
      </c>
      <c r="C35" s="28">
        <v>210</v>
      </c>
      <c r="D35" s="32"/>
      <c r="E35" s="28"/>
      <c r="F35" s="28"/>
      <c r="G35" s="28"/>
      <c r="H35" s="28">
        <v>1</v>
      </c>
      <c r="I35" s="403">
        <v>24550</v>
      </c>
      <c r="J35" s="404">
        <v>0</v>
      </c>
      <c r="K35" s="405"/>
      <c r="L35" s="29">
        <f t="shared" si="1"/>
        <v>24550</v>
      </c>
      <c r="M35" s="26"/>
      <c r="N35" s="411"/>
    </row>
    <row r="36" spans="1:14" ht="22.5" customHeight="1">
      <c r="A36" s="177">
        <v>24</v>
      </c>
      <c r="B36" s="402" t="s">
        <v>624</v>
      </c>
      <c r="C36" s="28">
        <v>58</v>
      </c>
      <c r="D36" s="32"/>
      <c r="E36" s="28"/>
      <c r="F36" s="28"/>
      <c r="G36" s="28"/>
      <c r="H36" s="28">
        <v>1</v>
      </c>
      <c r="I36" s="403">
        <v>25100</v>
      </c>
      <c r="J36" s="404">
        <v>0</v>
      </c>
      <c r="K36" s="405"/>
      <c r="L36" s="29">
        <f t="shared" si="1"/>
        <v>25100</v>
      </c>
      <c r="M36" s="26"/>
      <c r="N36" s="411"/>
    </row>
    <row r="37" spans="1:14" ht="22.5" customHeight="1">
      <c r="A37" s="177">
        <v>25</v>
      </c>
      <c r="B37" s="402" t="s">
        <v>629</v>
      </c>
      <c r="C37" s="28">
        <v>51</v>
      </c>
      <c r="D37" s="32"/>
      <c r="E37" s="28"/>
      <c r="F37" s="28"/>
      <c r="G37" s="28"/>
      <c r="H37" s="28">
        <v>1</v>
      </c>
      <c r="I37" s="403">
        <v>4200</v>
      </c>
      <c r="J37" s="404">
        <v>0</v>
      </c>
      <c r="K37" s="405"/>
      <c r="L37" s="29">
        <f t="shared" si="1"/>
        <v>4200</v>
      </c>
      <c r="M37" s="26"/>
      <c r="N37" s="411"/>
    </row>
    <row r="38" spans="1:14" ht="22.5" customHeight="1">
      <c r="A38" s="177">
        <v>26</v>
      </c>
      <c r="B38" s="402" t="s">
        <v>632</v>
      </c>
      <c r="C38" s="28">
        <v>156</v>
      </c>
      <c r="D38" s="32"/>
      <c r="E38" s="28"/>
      <c r="F38" s="28"/>
      <c r="G38" s="28"/>
      <c r="H38" s="28">
        <v>1</v>
      </c>
      <c r="I38" s="403">
        <v>0</v>
      </c>
      <c r="J38" s="404">
        <v>0</v>
      </c>
      <c r="K38" s="405"/>
      <c r="L38" s="29">
        <f t="shared" si="1"/>
        <v>0</v>
      </c>
      <c r="M38" s="26"/>
      <c r="N38" s="411"/>
    </row>
    <row r="39" spans="1:14" ht="22.5" customHeight="1">
      <c r="A39" s="178">
        <v>27</v>
      </c>
      <c r="B39" s="407" t="s">
        <v>633</v>
      </c>
      <c r="C39" s="166">
        <v>33</v>
      </c>
      <c r="D39" s="33"/>
      <c r="E39" s="166"/>
      <c r="F39" s="166"/>
      <c r="G39" s="166">
        <v>1</v>
      </c>
      <c r="H39" s="166"/>
      <c r="I39" s="415">
        <v>12391</v>
      </c>
      <c r="J39" s="409">
        <v>0</v>
      </c>
      <c r="K39" s="410"/>
      <c r="L39" s="167">
        <f t="shared" si="1"/>
        <v>12391</v>
      </c>
      <c r="M39" s="168"/>
      <c r="N39" s="412"/>
    </row>
    <row r="40" spans="1:14" ht="22.5" customHeight="1">
      <c r="A40" s="396"/>
      <c r="B40" s="413" t="s">
        <v>577</v>
      </c>
      <c r="C40" s="397"/>
      <c r="D40" s="398"/>
      <c r="E40" s="397"/>
      <c r="F40" s="397"/>
      <c r="G40" s="397"/>
      <c r="H40" s="397"/>
      <c r="I40" s="414"/>
      <c r="J40" s="414"/>
      <c r="K40" s="414"/>
      <c r="L40" s="367"/>
      <c r="M40" s="399"/>
      <c r="N40" s="179"/>
    </row>
    <row r="41" spans="1:14" ht="22.5" customHeight="1">
      <c r="A41" s="396">
        <v>28</v>
      </c>
      <c r="B41" s="416" t="s">
        <v>546</v>
      </c>
      <c r="C41" s="397">
        <v>30</v>
      </c>
      <c r="D41" s="398">
        <v>1</v>
      </c>
      <c r="E41" s="397"/>
      <c r="F41" s="397"/>
      <c r="G41" s="397"/>
      <c r="H41" s="397"/>
      <c r="I41" s="364">
        <v>82300</v>
      </c>
      <c r="J41" s="365">
        <v>0</v>
      </c>
      <c r="K41" s="366"/>
      <c r="L41" s="367">
        <f>SUM(I41:K41)</f>
        <v>82300</v>
      </c>
      <c r="M41" s="395"/>
      <c r="N41" s="179"/>
    </row>
    <row r="42" spans="1:14" ht="22.5" customHeight="1">
      <c r="A42" s="177">
        <v>29</v>
      </c>
      <c r="B42" s="402" t="s">
        <v>561</v>
      </c>
      <c r="C42" s="28">
        <v>44</v>
      </c>
      <c r="D42" s="32"/>
      <c r="E42" s="28">
        <v>1</v>
      </c>
      <c r="F42" s="28"/>
      <c r="G42" s="28"/>
      <c r="H42" s="28"/>
      <c r="I42" s="403">
        <v>19920</v>
      </c>
      <c r="J42" s="404">
        <v>0</v>
      </c>
      <c r="K42" s="405"/>
      <c r="L42" s="29">
        <f>SUM(I42:K42)</f>
        <v>19920</v>
      </c>
      <c r="M42" s="26"/>
      <c r="N42" s="179"/>
    </row>
    <row r="43" spans="1:14" ht="22.5" customHeight="1">
      <c r="A43" s="178">
        <v>30</v>
      </c>
      <c r="B43" s="407" t="s">
        <v>566</v>
      </c>
      <c r="C43" s="166">
        <v>45</v>
      </c>
      <c r="D43" s="33"/>
      <c r="E43" s="166">
        <v>1</v>
      </c>
      <c r="F43" s="166"/>
      <c r="G43" s="166"/>
      <c r="H43" s="166"/>
      <c r="I43" s="408">
        <v>74785</v>
      </c>
      <c r="J43" s="409">
        <v>0</v>
      </c>
      <c r="K43" s="410"/>
      <c r="L43" s="167">
        <f>SUM(I43:K43)</f>
        <v>74785</v>
      </c>
      <c r="M43" s="26"/>
      <c r="N43" s="179"/>
    </row>
    <row r="44" spans="1:14" ht="22.5" customHeight="1">
      <c r="A44" s="396"/>
      <c r="B44" s="413" t="s">
        <v>537</v>
      </c>
      <c r="C44" s="397"/>
      <c r="D44" s="398"/>
      <c r="E44" s="397"/>
      <c r="F44" s="397"/>
      <c r="G44" s="397"/>
      <c r="H44" s="397"/>
      <c r="I44" s="414"/>
      <c r="J44" s="414"/>
      <c r="K44" s="414"/>
      <c r="L44" s="367"/>
      <c r="M44" s="386"/>
      <c r="N44" s="179"/>
    </row>
    <row r="45" spans="1:14" ht="22.5" customHeight="1">
      <c r="A45" s="396">
        <v>31</v>
      </c>
      <c r="B45" s="42" t="s">
        <v>569</v>
      </c>
      <c r="C45" s="397">
        <v>3</v>
      </c>
      <c r="D45" s="398"/>
      <c r="E45" s="397">
        <v>1</v>
      </c>
      <c r="F45" s="397"/>
      <c r="G45" s="397"/>
      <c r="H45" s="397"/>
      <c r="I45" s="364">
        <v>11405</v>
      </c>
      <c r="J45" s="365">
        <v>0</v>
      </c>
      <c r="K45" s="366"/>
      <c r="L45" s="367">
        <f aca="true" t="shared" si="2" ref="L45:L50">SUM(I45:K45)</f>
        <v>11405</v>
      </c>
      <c r="M45" s="399"/>
      <c r="N45" s="179"/>
    </row>
    <row r="46" spans="1:14" ht="22.5" customHeight="1">
      <c r="A46" s="177">
        <v>32</v>
      </c>
      <c r="B46" s="402" t="s">
        <v>612</v>
      </c>
      <c r="C46" s="28">
        <v>100</v>
      </c>
      <c r="D46" s="32"/>
      <c r="E46" s="28"/>
      <c r="F46" s="28"/>
      <c r="G46" s="28"/>
      <c r="H46" s="28">
        <v>1</v>
      </c>
      <c r="I46" s="403">
        <v>10100</v>
      </c>
      <c r="J46" s="404">
        <v>0</v>
      </c>
      <c r="K46" s="405"/>
      <c r="L46" s="29">
        <f t="shared" si="2"/>
        <v>10100</v>
      </c>
      <c r="M46" s="26"/>
      <c r="N46" s="411"/>
    </row>
    <row r="47" spans="1:14" ht="22.5" customHeight="1">
      <c r="A47" s="177">
        <v>33</v>
      </c>
      <c r="B47" s="402" t="s">
        <v>618</v>
      </c>
      <c r="C47" s="28">
        <v>70</v>
      </c>
      <c r="D47" s="32"/>
      <c r="E47" s="28"/>
      <c r="F47" s="28"/>
      <c r="G47" s="28"/>
      <c r="H47" s="28">
        <v>1</v>
      </c>
      <c r="I47" s="403">
        <v>13900</v>
      </c>
      <c r="J47" s="404">
        <v>0</v>
      </c>
      <c r="K47" s="405"/>
      <c r="L47" s="29">
        <f t="shared" si="2"/>
        <v>13900</v>
      </c>
      <c r="M47" s="26"/>
      <c r="N47" s="411"/>
    </row>
    <row r="48" spans="1:14" ht="22.5" customHeight="1">
      <c r="A48" s="177">
        <v>34</v>
      </c>
      <c r="B48" s="402" t="s">
        <v>624</v>
      </c>
      <c r="C48" s="28">
        <v>24</v>
      </c>
      <c r="D48" s="32"/>
      <c r="E48" s="28"/>
      <c r="F48" s="28"/>
      <c r="G48" s="28"/>
      <c r="H48" s="28">
        <v>1</v>
      </c>
      <c r="I48" s="403">
        <v>34159</v>
      </c>
      <c r="J48" s="404">
        <v>0</v>
      </c>
      <c r="K48" s="405"/>
      <c r="L48" s="29">
        <f t="shared" si="2"/>
        <v>34159</v>
      </c>
      <c r="M48" s="26"/>
      <c r="N48" s="411"/>
    </row>
    <row r="49" spans="1:14" ht="22.5" customHeight="1">
      <c r="A49" s="177">
        <v>35</v>
      </c>
      <c r="B49" s="402" t="s">
        <v>630</v>
      </c>
      <c r="C49" s="28">
        <v>50</v>
      </c>
      <c r="D49" s="32"/>
      <c r="E49" s="28"/>
      <c r="F49" s="28"/>
      <c r="G49" s="28">
        <v>1</v>
      </c>
      <c r="H49" s="28"/>
      <c r="I49" s="406">
        <v>20000</v>
      </c>
      <c r="J49" s="404">
        <v>0</v>
      </c>
      <c r="K49" s="405"/>
      <c r="L49" s="29">
        <f t="shared" si="2"/>
        <v>20000</v>
      </c>
      <c r="M49" s="26"/>
      <c r="N49" s="411"/>
    </row>
    <row r="50" spans="1:14" ht="22.5" customHeight="1">
      <c r="A50" s="178">
        <v>36</v>
      </c>
      <c r="B50" s="407" t="s">
        <v>632</v>
      </c>
      <c r="C50" s="166">
        <v>85</v>
      </c>
      <c r="D50" s="33"/>
      <c r="E50" s="166"/>
      <c r="F50" s="166"/>
      <c r="G50" s="166"/>
      <c r="H50" s="166">
        <v>1</v>
      </c>
      <c r="I50" s="408">
        <v>0</v>
      </c>
      <c r="J50" s="409">
        <v>0</v>
      </c>
      <c r="K50" s="410"/>
      <c r="L50" s="167">
        <f t="shared" si="2"/>
        <v>0</v>
      </c>
      <c r="M50" s="168"/>
      <c r="N50" s="412"/>
    </row>
    <row r="51" spans="1:14" ht="22.5" customHeight="1">
      <c r="A51" s="396"/>
      <c r="B51" s="413" t="s">
        <v>538</v>
      </c>
      <c r="C51" s="397"/>
      <c r="D51" s="398"/>
      <c r="E51" s="397"/>
      <c r="F51" s="397"/>
      <c r="G51" s="397"/>
      <c r="H51" s="397"/>
      <c r="I51" s="414"/>
      <c r="J51" s="414"/>
      <c r="K51" s="414"/>
      <c r="L51" s="367"/>
      <c r="M51" s="399"/>
      <c r="N51" s="179"/>
    </row>
    <row r="52" spans="1:14" ht="22.5" customHeight="1">
      <c r="A52" s="396">
        <v>37</v>
      </c>
      <c r="B52" s="42" t="s">
        <v>584</v>
      </c>
      <c r="C52" s="397">
        <v>56</v>
      </c>
      <c r="D52" s="398"/>
      <c r="E52" s="397">
        <v>1</v>
      </c>
      <c r="F52" s="397"/>
      <c r="G52" s="397"/>
      <c r="H52" s="397"/>
      <c r="I52" s="364">
        <v>2225</v>
      </c>
      <c r="J52" s="365">
        <v>0</v>
      </c>
      <c r="K52" s="366"/>
      <c r="L52" s="367">
        <f>SUM(I52:K52)</f>
        <v>2225</v>
      </c>
      <c r="M52" s="399"/>
      <c r="N52" s="179"/>
    </row>
    <row r="53" spans="1:14" ht="22.5" customHeight="1">
      <c r="A53" s="177">
        <v>38</v>
      </c>
      <c r="B53" s="402" t="s">
        <v>586</v>
      </c>
      <c r="C53" s="28">
        <v>52</v>
      </c>
      <c r="D53" s="32"/>
      <c r="E53" s="28">
        <v>1</v>
      </c>
      <c r="F53" s="28"/>
      <c r="G53" s="28"/>
      <c r="H53" s="28"/>
      <c r="I53" s="403">
        <v>13300</v>
      </c>
      <c r="J53" s="404">
        <v>0</v>
      </c>
      <c r="K53" s="405"/>
      <c r="L53" s="29">
        <f>SUM(I53:K53)</f>
        <v>13300</v>
      </c>
      <c r="M53" s="26"/>
      <c r="N53" s="411"/>
    </row>
    <row r="54" spans="2:14" ht="22.5" customHeight="1">
      <c r="B54" s="823" t="s">
        <v>418</v>
      </c>
      <c r="C54" s="823"/>
      <c r="D54" s="823"/>
      <c r="E54" s="823"/>
      <c r="F54" s="823"/>
      <c r="G54" s="823"/>
      <c r="H54" s="823"/>
      <c r="I54" s="823"/>
      <c r="J54" s="823"/>
      <c r="K54" s="823"/>
      <c r="L54" s="823"/>
      <c r="M54" s="938" t="s">
        <v>1323</v>
      </c>
      <c r="N54" s="938"/>
    </row>
    <row r="55" spans="2:14" ht="22.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66"/>
      <c r="N55" s="615"/>
    </row>
    <row r="56" spans="1:14" s="148" customFormat="1" ht="24.75" customHeight="1">
      <c r="A56" s="815" t="s">
        <v>188</v>
      </c>
      <c r="B56" s="1055" t="s">
        <v>134</v>
      </c>
      <c r="C56" s="1006" t="s">
        <v>332</v>
      </c>
      <c r="D56" s="889" t="s">
        <v>331</v>
      </c>
      <c r="E56" s="890"/>
      <c r="F56" s="890"/>
      <c r="G56" s="890"/>
      <c r="H56" s="891"/>
      <c r="I56" s="889" t="s">
        <v>177</v>
      </c>
      <c r="J56" s="890"/>
      <c r="K56" s="890"/>
      <c r="L56" s="891"/>
      <c r="M56" s="1018" t="s">
        <v>136</v>
      </c>
      <c r="N56" s="341" t="s">
        <v>135</v>
      </c>
    </row>
    <row r="57" spans="1:14" s="148" customFormat="1" ht="83.25" customHeight="1">
      <c r="A57" s="846"/>
      <c r="B57" s="1056"/>
      <c r="C57" s="1057"/>
      <c r="D57" s="147" t="s">
        <v>128</v>
      </c>
      <c r="E57" s="147" t="s">
        <v>129</v>
      </c>
      <c r="F57" s="147" t="s">
        <v>130</v>
      </c>
      <c r="G57" s="147" t="s">
        <v>131</v>
      </c>
      <c r="H57" s="147" t="s">
        <v>132</v>
      </c>
      <c r="I57" s="121" t="s">
        <v>544</v>
      </c>
      <c r="J57" s="121" t="s">
        <v>543</v>
      </c>
      <c r="K57" s="121" t="s">
        <v>132</v>
      </c>
      <c r="L57" s="147" t="s">
        <v>125</v>
      </c>
      <c r="M57" s="1019"/>
      <c r="N57" s="363"/>
    </row>
    <row r="58" spans="1:14" ht="22.5" customHeight="1">
      <c r="A58" s="177">
        <v>39</v>
      </c>
      <c r="B58" s="402" t="s">
        <v>589</v>
      </c>
      <c r="C58" s="28">
        <v>33</v>
      </c>
      <c r="D58" s="32"/>
      <c r="E58" s="28">
        <v>1</v>
      </c>
      <c r="F58" s="28"/>
      <c r="G58" s="28"/>
      <c r="H58" s="28"/>
      <c r="I58" s="406">
        <v>15720</v>
      </c>
      <c r="J58" s="404">
        <v>0</v>
      </c>
      <c r="K58" s="405"/>
      <c r="L58" s="29">
        <f aca="true" t="shared" si="3" ref="L58:L63">SUM(I58:K58)</f>
        <v>15720</v>
      </c>
      <c r="M58" s="26"/>
      <c r="N58" s="411"/>
    </row>
    <row r="59" spans="1:14" ht="24.75" customHeight="1">
      <c r="A59" s="177">
        <v>40</v>
      </c>
      <c r="B59" s="402" t="s">
        <v>620</v>
      </c>
      <c r="C59" s="28">
        <v>162</v>
      </c>
      <c r="D59" s="32"/>
      <c r="E59" s="28"/>
      <c r="F59" s="28"/>
      <c r="G59" s="28">
        <v>1</v>
      </c>
      <c r="H59" s="28"/>
      <c r="I59" s="417">
        <v>11226</v>
      </c>
      <c r="J59" s="404">
        <v>0</v>
      </c>
      <c r="K59" s="405"/>
      <c r="L59" s="29">
        <f t="shared" si="3"/>
        <v>11226</v>
      </c>
      <c r="M59" s="26"/>
      <c r="N59" s="411"/>
    </row>
    <row r="60" spans="1:14" ht="22.5" customHeight="1">
      <c r="A60" s="177">
        <v>41</v>
      </c>
      <c r="B60" s="402" t="s">
        <v>621</v>
      </c>
      <c r="C60" s="28">
        <v>162</v>
      </c>
      <c r="D60" s="32"/>
      <c r="E60" s="28"/>
      <c r="F60" s="28"/>
      <c r="G60" s="28"/>
      <c r="H60" s="28">
        <v>1</v>
      </c>
      <c r="I60" s="403">
        <v>17900</v>
      </c>
      <c r="J60" s="404">
        <v>0</v>
      </c>
      <c r="K60" s="405"/>
      <c r="L60" s="29">
        <f t="shared" si="3"/>
        <v>17900</v>
      </c>
      <c r="M60" s="26"/>
      <c r="N60" s="411"/>
    </row>
    <row r="61" spans="1:14" ht="22.5" customHeight="1">
      <c r="A61" s="177">
        <v>42</v>
      </c>
      <c r="B61" s="402" t="s">
        <v>624</v>
      </c>
      <c r="C61" s="28">
        <v>17</v>
      </c>
      <c r="D61" s="32"/>
      <c r="E61" s="28"/>
      <c r="F61" s="28"/>
      <c r="G61" s="28"/>
      <c r="H61" s="28">
        <v>1</v>
      </c>
      <c r="I61" s="403">
        <v>20000</v>
      </c>
      <c r="J61" s="404">
        <v>0</v>
      </c>
      <c r="K61" s="405"/>
      <c r="L61" s="29">
        <f t="shared" si="3"/>
        <v>20000</v>
      </c>
      <c r="M61" s="26"/>
      <c r="N61" s="411"/>
    </row>
    <row r="62" spans="1:14" ht="22.5" customHeight="1">
      <c r="A62" s="177">
        <v>43</v>
      </c>
      <c r="B62" s="402" t="s">
        <v>629</v>
      </c>
      <c r="C62" s="28">
        <v>53</v>
      </c>
      <c r="D62" s="32"/>
      <c r="E62" s="28"/>
      <c r="F62" s="28"/>
      <c r="G62" s="28"/>
      <c r="H62" s="28">
        <v>1</v>
      </c>
      <c r="I62" s="403">
        <v>20850</v>
      </c>
      <c r="J62" s="404">
        <v>0</v>
      </c>
      <c r="K62" s="405"/>
      <c r="L62" s="29">
        <f t="shared" si="3"/>
        <v>20850</v>
      </c>
      <c r="M62" s="26"/>
      <c r="N62" s="411"/>
    </row>
    <row r="63" spans="1:14" ht="27.75" customHeight="1">
      <c r="A63" s="178">
        <v>44</v>
      </c>
      <c r="B63" s="407" t="s">
        <v>632</v>
      </c>
      <c r="C63" s="166">
        <v>88</v>
      </c>
      <c r="D63" s="33"/>
      <c r="E63" s="166"/>
      <c r="F63" s="166"/>
      <c r="G63" s="166"/>
      <c r="H63" s="166">
        <v>1</v>
      </c>
      <c r="I63" s="415">
        <v>0</v>
      </c>
      <c r="J63" s="409">
        <v>0</v>
      </c>
      <c r="K63" s="410"/>
      <c r="L63" s="167">
        <f t="shared" si="3"/>
        <v>0</v>
      </c>
      <c r="M63" s="168"/>
      <c r="N63" s="412"/>
    </row>
    <row r="64" spans="1:14" ht="22.5" customHeight="1">
      <c r="A64" s="396"/>
      <c r="B64" s="413" t="s">
        <v>539</v>
      </c>
      <c r="C64" s="397"/>
      <c r="D64" s="398"/>
      <c r="E64" s="397"/>
      <c r="F64" s="397"/>
      <c r="G64" s="397"/>
      <c r="H64" s="397"/>
      <c r="I64" s="414"/>
      <c r="J64" s="414"/>
      <c r="K64" s="414"/>
      <c r="L64" s="367"/>
      <c r="M64" s="399"/>
      <c r="N64" s="179"/>
    </row>
    <row r="65" spans="1:14" ht="22.5" customHeight="1">
      <c r="A65" s="396">
        <v>45</v>
      </c>
      <c r="B65" s="42" t="s">
        <v>561</v>
      </c>
      <c r="C65" s="397">
        <v>53</v>
      </c>
      <c r="D65" s="398"/>
      <c r="E65" s="397">
        <v>1</v>
      </c>
      <c r="F65" s="397"/>
      <c r="G65" s="397"/>
      <c r="H65" s="397"/>
      <c r="I65" s="364">
        <v>54200</v>
      </c>
      <c r="J65" s="365">
        <v>0</v>
      </c>
      <c r="K65" s="366"/>
      <c r="L65" s="367">
        <f>SUM(I65:K65)</f>
        <v>54200</v>
      </c>
      <c r="M65" s="399"/>
      <c r="N65" s="179"/>
    </row>
    <row r="66" spans="1:14" ht="22.5" customHeight="1">
      <c r="A66" s="178">
        <v>46</v>
      </c>
      <c r="B66" s="407" t="s">
        <v>632</v>
      </c>
      <c r="C66" s="166">
        <v>17</v>
      </c>
      <c r="D66" s="33"/>
      <c r="E66" s="166"/>
      <c r="F66" s="166"/>
      <c r="G66" s="166"/>
      <c r="H66" s="166">
        <v>1</v>
      </c>
      <c r="I66" s="408">
        <v>0</v>
      </c>
      <c r="J66" s="409">
        <v>0</v>
      </c>
      <c r="K66" s="410"/>
      <c r="L66" s="167">
        <f>SUM(I66:K66)</f>
        <v>0</v>
      </c>
      <c r="M66" s="168"/>
      <c r="N66" s="412"/>
    </row>
    <row r="67" spans="1:14" ht="22.5" customHeight="1">
      <c r="A67" s="396"/>
      <c r="B67" s="413" t="s">
        <v>540</v>
      </c>
      <c r="C67" s="397"/>
      <c r="D67" s="398"/>
      <c r="E67" s="397"/>
      <c r="F67" s="397"/>
      <c r="G67" s="397"/>
      <c r="H67" s="397"/>
      <c r="I67" s="414"/>
      <c r="J67" s="414"/>
      <c r="K67" s="414"/>
      <c r="L67" s="367"/>
      <c r="M67" s="399"/>
      <c r="N67" s="179"/>
    </row>
    <row r="68" spans="1:14" ht="22.5" customHeight="1">
      <c r="A68" s="396">
        <v>47</v>
      </c>
      <c r="B68" s="42" t="s">
        <v>545</v>
      </c>
      <c r="C68" s="397">
        <v>300</v>
      </c>
      <c r="D68" s="398">
        <v>1</v>
      </c>
      <c r="E68" s="397"/>
      <c r="F68" s="397"/>
      <c r="G68" s="397"/>
      <c r="H68" s="397"/>
      <c r="I68" s="364">
        <v>0</v>
      </c>
      <c r="J68" s="365">
        <v>0</v>
      </c>
      <c r="K68" s="366">
        <v>60000</v>
      </c>
      <c r="L68" s="367">
        <f>SUM(I68:K68)</f>
        <v>60000</v>
      </c>
      <c r="M68" s="399"/>
      <c r="N68" s="179"/>
    </row>
    <row r="69" spans="1:14" ht="22.5" customHeight="1">
      <c r="A69" s="177">
        <v>48</v>
      </c>
      <c r="B69" s="402" t="s">
        <v>372</v>
      </c>
      <c r="C69" s="28">
        <v>5</v>
      </c>
      <c r="D69" s="32"/>
      <c r="E69" s="28">
        <v>1</v>
      </c>
      <c r="F69" s="28"/>
      <c r="G69" s="28"/>
      <c r="H69" s="28"/>
      <c r="I69" s="403">
        <v>58650</v>
      </c>
      <c r="J69" s="404">
        <v>0</v>
      </c>
      <c r="K69" s="405"/>
      <c r="L69" s="29">
        <f aca="true" t="shared" si="4" ref="L69:L77">SUM(I69:K69)</f>
        <v>58650</v>
      </c>
      <c r="M69" s="26"/>
      <c r="N69" s="411"/>
    </row>
    <row r="70" spans="1:14" ht="22.5" customHeight="1">
      <c r="A70" s="177">
        <v>49</v>
      </c>
      <c r="B70" s="402" t="s">
        <v>571</v>
      </c>
      <c r="C70" s="28">
        <v>14</v>
      </c>
      <c r="D70" s="32"/>
      <c r="E70" s="28">
        <v>1</v>
      </c>
      <c r="F70" s="28"/>
      <c r="G70" s="28"/>
      <c r="H70" s="28"/>
      <c r="I70" s="403">
        <v>82760</v>
      </c>
      <c r="J70" s="404">
        <v>0</v>
      </c>
      <c r="K70" s="405"/>
      <c r="L70" s="29">
        <f t="shared" si="4"/>
        <v>82760</v>
      </c>
      <c r="M70" s="26"/>
      <c r="N70" s="411"/>
    </row>
    <row r="71" spans="1:14" ht="22.5" customHeight="1">
      <c r="A71" s="177">
        <v>50</v>
      </c>
      <c r="B71" s="402" t="s">
        <v>576</v>
      </c>
      <c r="C71" s="28">
        <v>13</v>
      </c>
      <c r="D71" s="32"/>
      <c r="E71" s="28">
        <v>1</v>
      </c>
      <c r="F71" s="28"/>
      <c r="G71" s="28"/>
      <c r="H71" s="28"/>
      <c r="I71" s="403">
        <v>16660</v>
      </c>
      <c r="J71" s="404">
        <v>0</v>
      </c>
      <c r="K71" s="405"/>
      <c r="L71" s="29">
        <f t="shared" si="4"/>
        <v>16660</v>
      </c>
      <c r="M71" s="26"/>
      <c r="N71" s="411"/>
    </row>
    <row r="72" spans="1:14" ht="22.5" customHeight="1">
      <c r="A72" s="177">
        <v>51</v>
      </c>
      <c r="B72" s="402" t="s">
        <v>575</v>
      </c>
      <c r="C72" s="28">
        <v>5</v>
      </c>
      <c r="D72" s="32"/>
      <c r="E72" s="28">
        <v>1</v>
      </c>
      <c r="F72" s="28"/>
      <c r="G72" s="28"/>
      <c r="H72" s="28"/>
      <c r="I72" s="403">
        <v>27150</v>
      </c>
      <c r="J72" s="404">
        <v>0</v>
      </c>
      <c r="K72" s="405"/>
      <c r="L72" s="29">
        <f t="shared" si="4"/>
        <v>27150</v>
      </c>
      <c r="M72" s="26"/>
      <c r="N72" s="411"/>
    </row>
    <row r="73" spans="1:14" ht="22.5" customHeight="1">
      <c r="A73" s="177">
        <v>52</v>
      </c>
      <c r="B73" s="402" t="s">
        <v>591</v>
      </c>
      <c r="C73" s="28">
        <v>50</v>
      </c>
      <c r="D73" s="32"/>
      <c r="E73" s="28">
        <v>1</v>
      </c>
      <c r="F73" s="28"/>
      <c r="G73" s="28"/>
      <c r="H73" s="28"/>
      <c r="I73" s="403">
        <v>25000</v>
      </c>
      <c r="J73" s="404">
        <v>0</v>
      </c>
      <c r="K73" s="405"/>
      <c r="L73" s="29">
        <f t="shared" si="4"/>
        <v>25000</v>
      </c>
      <c r="M73" s="26"/>
      <c r="N73" s="411"/>
    </row>
    <row r="74" spans="1:14" ht="22.5" customHeight="1">
      <c r="A74" s="177">
        <v>53</v>
      </c>
      <c r="B74" s="402" t="s">
        <v>592</v>
      </c>
      <c r="C74" s="28">
        <v>100</v>
      </c>
      <c r="D74" s="32"/>
      <c r="E74" s="28">
        <v>1</v>
      </c>
      <c r="F74" s="28"/>
      <c r="G74" s="28"/>
      <c r="H74" s="28"/>
      <c r="I74" s="403">
        <v>5000</v>
      </c>
      <c r="J74" s="404">
        <v>0</v>
      </c>
      <c r="K74" s="405"/>
      <c r="L74" s="29">
        <f t="shared" si="4"/>
        <v>5000</v>
      </c>
      <c r="M74" s="26"/>
      <c r="N74" s="411"/>
    </row>
    <row r="75" spans="1:14" ht="22.5" customHeight="1">
      <c r="A75" s="177">
        <v>54</v>
      </c>
      <c r="B75" s="402" t="s">
        <v>605</v>
      </c>
      <c r="C75" s="28">
        <v>300</v>
      </c>
      <c r="D75" s="32"/>
      <c r="E75" s="28"/>
      <c r="F75" s="28"/>
      <c r="G75" s="28"/>
      <c r="H75" s="28">
        <v>1</v>
      </c>
      <c r="I75" s="403">
        <v>18000</v>
      </c>
      <c r="J75" s="404">
        <v>0</v>
      </c>
      <c r="K75" s="405"/>
      <c r="L75" s="29">
        <f t="shared" si="4"/>
        <v>18000</v>
      </c>
      <c r="M75" s="26"/>
      <c r="N75" s="411"/>
    </row>
    <row r="76" spans="1:14" ht="22.5" customHeight="1">
      <c r="A76" s="177">
        <v>55</v>
      </c>
      <c r="B76" s="402" t="s">
        <v>619</v>
      </c>
      <c r="C76" s="28">
        <v>300</v>
      </c>
      <c r="D76" s="32"/>
      <c r="E76" s="28"/>
      <c r="F76" s="28"/>
      <c r="G76" s="28"/>
      <c r="H76" s="28">
        <v>1</v>
      </c>
      <c r="I76" s="417">
        <v>15815</v>
      </c>
      <c r="J76" s="404">
        <v>0</v>
      </c>
      <c r="K76" s="405"/>
      <c r="L76" s="29">
        <f t="shared" si="4"/>
        <v>15815</v>
      </c>
      <c r="M76" s="26"/>
      <c r="N76" s="411"/>
    </row>
    <row r="77" spans="1:14" ht="22.5" customHeight="1">
      <c r="A77" s="178">
        <v>56</v>
      </c>
      <c r="B77" s="407" t="s">
        <v>373</v>
      </c>
      <c r="C77" s="166">
        <v>300</v>
      </c>
      <c r="D77" s="33"/>
      <c r="E77" s="166"/>
      <c r="F77" s="166"/>
      <c r="G77" s="166">
        <v>1</v>
      </c>
      <c r="H77" s="166"/>
      <c r="I77" s="408">
        <v>3680</v>
      </c>
      <c r="J77" s="409">
        <v>0</v>
      </c>
      <c r="K77" s="410"/>
      <c r="L77" s="167">
        <f t="shared" si="4"/>
        <v>3680</v>
      </c>
      <c r="M77" s="168"/>
      <c r="N77" s="412"/>
    </row>
    <row r="78" spans="1:14" ht="22.5" customHeight="1">
      <c r="A78" s="418"/>
      <c r="B78" s="419" t="s">
        <v>541</v>
      </c>
      <c r="C78" s="420"/>
      <c r="D78" s="421"/>
      <c r="E78" s="420"/>
      <c r="F78" s="420"/>
      <c r="G78" s="420"/>
      <c r="H78" s="420"/>
      <c r="I78" s="422"/>
      <c r="J78" s="422"/>
      <c r="K78" s="422"/>
      <c r="L78" s="423"/>
      <c r="M78" s="424"/>
      <c r="N78" s="425"/>
    </row>
    <row r="79" spans="1:14" ht="22.5" customHeight="1">
      <c r="A79" s="396">
        <v>57</v>
      </c>
      <c r="B79" s="42" t="s">
        <v>550</v>
      </c>
      <c r="C79" s="397">
        <v>765</v>
      </c>
      <c r="D79" s="398"/>
      <c r="E79" s="397">
        <v>1</v>
      </c>
      <c r="F79" s="397"/>
      <c r="G79" s="397"/>
      <c r="H79" s="397"/>
      <c r="I79" s="364">
        <v>28818</v>
      </c>
      <c r="J79" s="47">
        <v>0</v>
      </c>
      <c r="K79" s="366"/>
      <c r="L79" s="367">
        <f>SUM(I79:K79)</f>
        <v>28818</v>
      </c>
      <c r="M79" s="399"/>
      <c r="N79" s="179"/>
    </row>
    <row r="80" spans="1:14" ht="24.75" customHeight="1">
      <c r="A80" s="177">
        <v>58</v>
      </c>
      <c r="B80" s="402" t="s">
        <v>551</v>
      </c>
      <c r="C80" s="28">
        <v>900</v>
      </c>
      <c r="D80" s="32"/>
      <c r="E80" s="28">
        <v>1</v>
      </c>
      <c r="F80" s="28"/>
      <c r="G80" s="28"/>
      <c r="H80" s="28"/>
      <c r="I80" s="403">
        <v>52002</v>
      </c>
      <c r="J80" s="404">
        <v>0</v>
      </c>
      <c r="K80" s="405"/>
      <c r="L80" s="29">
        <f aca="true" t="shared" si="5" ref="L80:L101">SUM(I80:K80)</f>
        <v>52002</v>
      </c>
      <c r="M80" s="26"/>
      <c r="N80" s="411"/>
    </row>
    <row r="81" spans="2:14" ht="22.5" customHeight="1">
      <c r="B81" s="823" t="s">
        <v>418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938" t="s">
        <v>1324</v>
      </c>
      <c r="N81" s="938"/>
    </row>
    <row r="82" spans="2:14" ht="22.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66"/>
      <c r="N82" s="615"/>
    </row>
    <row r="83" spans="1:14" s="148" customFormat="1" ht="24.75" customHeight="1">
      <c r="A83" s="815" t="s">
        <v>188</v>
      </c>
      <c r="B83" s="1055" t="s">
        <v>134</v>
      </c>
      <c r="C83" s="1006" t="s">
        <v>332</v>
      </c>
      <c r="D83" s="889" t="s">
        <v>331</v>
      </c>
      <c r="E83" s="890"/>
      <c r="F83" s="890"/>
      <c r="G83" s="890"/>
      <c r="H83" s="891"/>
      <c r="I83" s="889" t="s">
        <v>177</v>
      </c>
      <c r="J83" s="890"/>
      <c r="K83" s="890"/>
      <c r="L83" s="891"/>
      <c r="M83" s="1018" t="s">
        <v>136</v>
      </c>
      <c r="N83" s="341" t="s">
        <v>135</v>
      </c>
    </row>
    <row r="84" spans="1:14" s="148" customFormat="1" ht="83.25" customHeight="1">
      <c r="A84" s="846"/>
      <c r="B84" s="1056"/>
      <c r="C84" s="1057"/>
      <c r="D84" s="147" t="s">
        <v>128</v>
      </c>
      <c r="E84" s="147" t="s">
        <v>129</v>
      </c>
      <c r="F84" s="147" t="s">
        <v>130</v>
      </c>
      <c r="G84" s="147" t="s">
        <v>131</v>
      </c>
      <c r="H84" s="147" t="s">
        <v>132</v>
      </c>
      <c r="I84" s="121" t="s">
        <v>544</v>
      </c>
      <c r="J84" s="121" t="s">
        <v>543</v>
      </c>
      <c r="K84" s="121" t="s">
        <v>132</v>
      </c>
      <c r="L84" s="147" t="s">
        <v>125</v>
      </c>
      <c r="M84" s="1019"/>
      <c r="N84" s="363"/>
    </row>
    <row r="85" spans="1:14" ht="24.75" customHeight="1">
      <c r="A85" s="177">
        <v>59</v>
      </c>
      <c r="B85" s="402" t="s">
        <v>553</v>
      </c>
      <c r="C85" s="28">
        <v>111</v>
      </c>
      <c r="D85" s="32"/>
      <c r="E85" s="28">
        <v>1</v>
      </c>
      <c r="F85" s="28"/>
      <c r="G85" s="28"/>
      <c r="H85" s="28"/>
      <c r="I85" s="403">
        <v>32500</v>
      </c>
      <c r="J85" s="404">
        <v>0</v>
      </c>
      <c r="K85" s="405"/>
      <c r="L85" s="29">
        <f>SUM(I85:K85)</f>
        <v>32500</v>
      </c>
      <c r="M85" s="26"/>
      <c r="N85" s="411"/>
    </row>
    <row r="86" spans="1:14" ht="22.5" customHeight="1">
      <c r="A86" s="177">
        <v>60</v>
      </c>
      <c r="B86" s="402" t="s">
        <v>558</v>
      </c>
      <c r="C86" s="28">
        <v>83</v>
      </c>
      <c r="D86" s="32"/>
      <c r="E86" s="28">
        <v>1</v>
      </c>
      <c r="F86" s="28"/>
      <c r="G86" s="28"/>
      <c r="H86" s="28"/>
      <c r="I86" s="403">
        <v>32500</v>
      </c>
      <c r="J86" s="404">
        <v>0</v>
      </c>
      <c r="K86" s="405"/>
      <c r="L86" s="29">
        <f>SUM(I86:K86)</f>
        <v>32500</v>
      </c>
      <c r="M86" s="26"/>
      <c r="N86" s="411"/>
    </row>
    <row r="87" spans="1:14" ht="22.5" customHeight="1">
      <c r="A87" s="177">
        <v>61</v>
      </c>
      <c r="B87" s="402" t="s">
        <v>563</v>
      </c>
      <c r="C87" s="28">
        <v>700</v>
      </c>
      <c r="D87" s="32"/>
      <c r="E87" s="28">
        <v>1</v>
      </c>
      <c r="F87" s="28"/>
      <c r="G87" s="28"/>
      <c r="H87" s="28"/>
      <c r="I87" s="403">
        <v>13050</v>
      </c>
      <c r="J87" s="404">
        <v>0</v>
      </c>
      <c r="K87" s="405"/>
      <c r="L87" s="29">
        <f>SUM(I87:K87)</f>
        <v>13050</v>
      </c>
      <c r="M87" s="26"/>
      <c r="N87" s="411"/>
    </row>
    <row r="88" spans="1:14" ht="22.5" customHeight="1">
      <c r="A88" s="177">
        <v>62</v>
      </c>
      <c r="B88" s="402" t="s">
        <v>567</v>
      </c>
      <c r="C88" s="28">
        <v>55</v>
      </c>
      <c r="D88" s="32"/>
      <c r="E88" s="28">
        <v>1</v>
      </c>
      <c r="F88" s="28"/>
      <c r="G88" s="28"/>
      <c r="H88" s="28"/>
      <c r="I88" s="403">
        <v>22290</v>
      </c>
      <c r="J88" s="404">
        <v>0</v>
      </c>
      <c r="K88" s="405"/>
      <c r="L88" s="29">
        <f>SUM(I88:K88)</f>
        <v>22290</v>
      </c>
      <c r="M88" s="26"/>
      <c r="N88" s="411"/>
    </row>
    <row r="89" spans="1:14" ht="22.5" customHeight="1">
      <c r="A89" s="177">
        <v>63</v>
      </c>
      <c r="B89" s="402" t="s">
        <v>568</v>
      </c>
      <c r="C89" s="28">
        <v>2</v>
      </c>
      <c r="D89" s="32"/>
      <c r="E89" s="28">
        <v>1</v>
      </c>
      <c r="F89" s="28"/>
      <c r="G89" s="28"/>
      <c r="H89" s="28"/>
      <c r="I89" s="403">
        <v>1476</v>
      </c>
      <c r="J89" s="404">
        <v>0</v>
      </c>
      <c r="K89" s="405"/>
      <c r="L89" s="29">
        <f>SUM(I89:K89)</f>
        <v>1476</v>
      </c>
      <c r="M89" s="26"/>
      <c r="N89" s="411"/>
    </row>
    <row r="90" spans="1:14" ht="22.5" customHeight="1">
      <c r="A90" s="177">
        <v>64</v>
      </c>
      <c r="B90" s="402" t="s">
        <v>578</v>
      </c>
      <c r="C90" s="28">
        <v>200</v>
      </c>
      <c r="D90" s="32"/>
      <c r="E90" s="28">
        <v>1</v>
      </c>
      <c r="F90" s="28"/>
      <c r="G90" s="28"/>
      <c r="H90" s="28"/>
      <c r="I90" s="403">
        <v>14708</v>
      </c>
      <c r="J90" s="404">
        <v>0</v>
      </c>
      <c r="K90" s="405"/>
      <c r="L90" s="29">
        <f t="shared" si="5"/>
        <v>14708</v>
      </c>
      <c r="M90" s="26"/>
      <c r="N90" s="411"/>
    </row>
    <row r="91" spans="1:14" ht="22.5" customHeight="1">
      <c r="A91" s="177">
        <v>65</v>
      </c>
      <c r="B91" s="402" t="s">
        <v>580</v>
      </c>
      <c r="C91" s="28">
        <v>28</v>
      </c>
      <c r="D91" s="32"/>
      <c r="E91" s="28">
        <v>1</v>
      </c>
      <c r="F91" s="28"/>
      <c r="G91" s="28"/>
      <c r="H91" s="28"/>
      <c r="I91" s="403">
        <v>32500</v>
      </c>
      <c r="J91" s="404">
        <v>0</v>
      </c>
      <c r="K91" s="405"/>
      <c r="L91" s="29">
        <f t="shared" si="5"/>
        <v>32500</v>
      </c>
      <c r="M91" s="26"/>
      <c r="N91" s="411"/>
    </row>
    <row r="92" spans="1:14" ht="22.5" customHeight="1">
      <c r="A92" s="177">
        <v>66</v>
      </c>
      <c r="B92" s="402" t="s">
        <v>581</v>
      </c>
      <c r="C92" s="28">
        <v>55</v>
      </c>
      <c r="D92" s="32"/>
      <c r="E92" s="28">
        <v>1</v>
      </c>
      <c r="F92" s="28"/>
      <c r="G92" s="28"/>
      <c r="H92" s="28"/>
      <c r="I92" s="403">
        <v>11730</v>
      </c>
      <c r="J92" s="404">
        <v>0</v>
      </c>
      <c r="K92" s="405"/>
      <c r="L92" s="29">
        <f t="shared" si="5"/>
        <v>11730</v>
      </c>
      <c r="M92" s="26"/>
      <c r="N92" s="411"/>
    </row>
    <row r="93" spans="1:14" ht="22.5" customHeight="1">
      <c r="A93" s="177">
        <v>67</v>
      </c>
      <c r="B93" s="402" t="s">
        <v>582</v>
      </c>
      <c r="C93" s="28">
        <v>560</v>
      </c>
      <c r="D93" s="32"/>
      <c r="E93" s="28">
        <v>1</v>
      </c>
      <c r="F93" s="28"/>
      <c r="G93" s="28"/>
      <c r="H93" s="28"/>
      <c r="I93" s="403">
        <v>14842</v>
      </c>
      <c r="J93" s="404">
        <v>0</v>
      </c>
      <c r="K93" s="405"/>
      <c r="L93" s="29">
        <f t="shared" si="5"/>
        <v>14842</v>
      </c>
      <c r="M93" s="26"/>
      <c r="N93" s="411"/>
    </row>
    <row r="94" spans="1:14" ht="22.5" customHeight="1">
      <c r="A94" s="177">
        <v>68</v>
      </c>
      <c r="B94" s="402" t="s">
        <v>587</v>
      </c>
      <c r="C94" s="28">
        <v>42</v>
      </c>
      <c r="D94" s="32"/>
      <c r="E94" s="28">
        <v>1</v>
      </c>
      <c r="F94" s="28"/>
      <c r="G94" s="28"/>
      <c r="H94" s="28"/>
      <c r="I94" s="406">
        <v>25600</v>
      </c>
      <c r="J94" s="404">
        <v>0</v>
      </c>
      <c r="K94" s="405"/>
      <c r="L94" s="29">
        <f t="shared" si="5"/>
        <v>25600</v>
      </c>
      <c r="M94" s="26"/>
      <c r="N94" s="411"/>
    </row>
    <row r="95" spans="1:14" ht="22.5" customHeight="1">
      <c r="A95" s="177">
        <v>69</v>
      </c>
      <c r="B95" s="402" t="s">
        <v>590</v>
      </c>
      <c r="C95" s="28">
        <v>6</v>
      </c>
      <c r="D95" s="32"/>
      <c r="E95" s="28">
        <v>1</v>
      </c>
      <c r="F95" s="28"/>
      <c r="G95" s="28"/>
      <c r="H95" s="28"/>
      <c r="I95" s="403">
        <v>0</v>
      </c>
      <c r="J95" s="404">
        <v>0</v>
      </c>
      <c r="K95" s="405">
        <v>12000</v>
      </c>
      <c r="L95" s="29">
        <f t="shared" si="5"/>
        <v>12000</v>
      </c>
      <c r="M95" s="26"/>
      <c r="N95" s="411"/>
    </row>
    <row r="96" spans="1:14" ht="22.5" customHeight="1">
      <c r="A96" s="177">
        <v>70</v>
      </c>
      <c r="B96" s="402" t="s">
        <v>594</v>
      </c>
      <c r="C96" s="28">
        <v>80</v>
      </c>
      <c r="D96" s="32"/>
      <c r="E96" s="28"/>
      <c r="F96" s="28">
        <v>1</v>
      </c>
      <c r="G96" s="28"/>
      <c r="H96" s="28"/>
      <c r="I96" s="403">
        <v>40888</v>
      </c>
      <c r="J96" s="404">
        <v>0</v>
      </c>
      <c r="K96" s="405"/>
      <c r="L96" s="29">
        <f t="shared" si="5"/>
        <v>40888</v>
      </c>
      <c r="M96" s="26"/>
      <c r="N96" s="411"/>
    </row>
    <row r="97" spans="1:14" ht="22.5" customHeight="1">
      <c r="A97" s="177">
        <v>71</v>
      </c>
      <c r="B97" s="402" t="s">
        <v>595</v>
      </c>
      <c r="C97" s="28">
        <v>142</v>
      </c>
      <c r="D97" s="32"/>
      <c r="E97" s="28"/>
      <c r="F97" s="28">
        <v>1</v>
      </c>
      <c r="G97" s="28"/>
      <c r="H97" s="28"/>
      <c r="I97" s="403">
        <v>70394</v>
      </c>
      <c r="J97" s="404">
        <v>0</v>
      </c>
      <c r="K97" s="405"/>
      <c r="L97" s="29">
        <f t="shared" si="5"/>
        <v>70394</v>
      </c>
      <c r="M97" s="26"/>
      <c r="N97" s="411"/>
    </row>
    <row r="98" spans="1:14" ht="22.5" customHeight="1">
      <c r="A98" s="177">
        <v>72</v>
      </c>
      <c r="B98" s="402" t="s">
        <v>598</v>
      </c>
      <c r="C98" s="28">
        <v>500</v>
      </c>
      <c r="D98" s="32"/>
      <c r="E98" s="28"/>
      <c r="F98" s="28"/>
      <c r="G98" s="28"/>
      <c r="H98" s="28">
        <v>1</v>
      </c>
      <c r="I98" s="403">
        <v>12500</v>
      </c>
      <c r="J98" s="32">
        <v>0</v>
      </c>
      <c r="K98" s="27"/>
      <c r="L98" s="29">
        <f t="shared" si="5"/>
        <v>12500</v>
      </c>
      <c r="M98" s="26"/>
      <c r="N98" s="411"/>
    </row>
    <row r="99" spans="1:14" ht="22.5" customHeight="1">
      <c r="A99" s="177">
        <v>73</v>
      </c>
      <c r="B99" s="402" t="s">
        <v>623</v>
      </c>
      <c r="C99" s="28">
        <v>450</v>
      </c>
      <c r="D99" s="32"/>
      <c r="E99" s="28"/>
      <c r="F99" s="28"/>
      <c r="G99" s="28"/>
      <c r="H99" s="28">
        <v>1</v>
      </c>
      <c r="I99" s="403">
        <v>3138</v>
      </c>
      <c r="J99" s="404">
        <v>0</v>
      </c>
      <c r="K99" s="405"/>
      <c r="L99" s="29">
        <f t="shared" si="5"/>
        <v>3138</v>
      </c>
      <c r="M99" s="26"/>
      <c r="N99" s="411"/>
    </row>
    <row r="100" spans="1:14" ht="22.5" customHeight="1">
      <c r="A100" s="177">
        <v>74</v>
      </c>
      <c r="B100" s="402" t="s">
        <v>631</v>
      </c>
      <c r="C100" s="28">
        <v>100</v>
      </c>
      <c r="D100" s="32"/>
      <c r="E100" s="28"/>
      <c r="F100" s="28"/>
      <c r="G100" s="28"/>
      <c r="H100" s="28">
        <v>1</v>
      </c>
      <c r="I100" s="403">
        <v>18437</v>
      </c>
      <c r="J100" s="404">
        <v>0</v>
      </c>
      <c r="K100" s="405"/>
      <c r="L100" s="29">
        <f t="shared" si="5"/>
        <v>18437</v>
      </c>
      <c r="M100" s="26"/>
      <c r="N100" s="411"/>
    </row>
    <row r="101" spans="1:14" ht="22.5" customHeight="1">
      <c r="A101" s="178">
        <v>75</v>
      </c>
      <c r="B101" s="407" t="s">
        <v>629</v>
      </c>
      <c r="C101" s="166">
        <v>259</v>
      </c>
      <c r="D101" s="33"/>
      <c r="E101" s="166"/>
      <c r="F101" s="166"/>
      <c r="G101" s="166"/>
      <c r="H101" s="166">
        <v>1</v>
      </c>
      <c r="I101" s="408">
        <v>61718</v>
      </c>
      <c r="J101" s="409">
        <v>0</v>
      </c>
      <c r="K101" s="410"/>
      <c r="L101" s="167">
        <f t="shared" si="5"/>
        <v>61718</v>
      </c>
      <c r="M101" s="168"/>
      <c r="N101" s="412"/>
    </row>
    <row r="102" spans="1:14" ht="22.5" customHeight="1">
      <c r="A102" s="396"/>
      <c r="B102" s="413" t="s">
        <v>542</v>
      </c>
      <c r="C102" s="397"/>
      <c r="D102" s="398"/>
      <c r="E102" s="397"/>
      <c r="F102" s="397"/>
      <c r="G102" s="397"/>
      <c r="H102" s="397"/>
      <c r="I102" s="414"/>
      <c r="J102" s="414"/>
      <c r="K102" s="414"/>
      <c r="L102" s="367"/>
      <c r="M102" s="399"/>
      <c r="N102" s="179"/>
    </row>
    <row r="103" spans="1:14" ht="22.5" customHeight="1">
      <c r="A103" s="396">
        <v>76</v>
      </c>
      <c r="B103" s="42" t="s">
        <v>593</v>
      </c>
      <c r="C103" s="397">
        <v>600</v>
      </c>
      <c r="D103" s="398"/>
      <c r="E103" s="397"/>
      <c r="F103" s="397">
        <v>1</v>
      </c>
      <c r="G103" s="397"/>
      <c r="H103" s="397"/>
      <c r="I103" s="364">
        <v>3977</v>
      </c>
      <c r="J103" s="365">
        <v>0</v>
      </c>
      <c r="K103" s="366"/>
      <c r="L103" s="367">
        <f aca="true" t="shared" si="6" ref="L103:L108">SUM(I103:K103)</f>
        <v>3977</v>
      </c>
      <c r="M103" s="399"/>
      <c r="N103" s="179"/>
    </row>
    <row r="104" spans="1:14" ht="22.5" customHeight="1">
      <c r="A104" s="177">
        <v>77</v>
      </c>
      <c r="B104" s="402" t="s">
        <v>599</v>
      </c>
      <c r="C104" s="28">
        <v>1000</v>
      </c>
      <c r="D104" s="32"/>
      <c r="E104" s="28"/>
      <c r="F104" s="28"/>
      <c r="G104" s="28">
        <v>1</v>
      </c>
      <c r="H104" s="28"/>
      <c r="I104" s="403">
        <v>40205</v>
      </c>
      <c r="J104" s="404">
        <v>0</v>
      </c>
      <c r="K104" s="405"/>
      <c r="L104" s="29">
        <f t="shared" si="6"/>
        <v>40205</v>
      </c>
      <c r="M104" s="26"/>
      <c r="N104" s="411"/>
    </row>
    <row r="105" spans="1:14" ht="22.5" customHeight="1">
      <c r="A105" s="177">
        <v>78</v>
      </c>
      <c r="B105" s="402" t="s">
        <v>600</v>
      </c>
      <c r="C105" s="28">
        <v>700</v>
      </c>
      <c r="D105" s="32"/>
      <c r="E105" s="28"/>
      <c r="F105" s="28"/>
      <c r="G105" s="28">
        <v>1</v>
      </c>
      <c r="H105" s="28"/>
      <c r="I105" s="403">
        <v>20686</v>
      </c>
      <c r="J105" s="404">
        <v>0</v>
      </c>
      <c r="K105" s="405"/>
      <c r="L105" s="29">
        <f t="shared" si="6"/>
        <v>20686</v>
      </c>
      <c r="M105" s="26"/>
      <c r="N105" s="411"/>
    </row>
    <row r="106" spans="1:14" ht="22.5" customHeight="1">
      <c r="A106" s="177">
        <v>79</v>
      </c>
      <c r="B106" s="402" t="s">
        <v>607</v>
      </c>
      <c r="C106" s="28">
        <v>350</v>
      </c>
      <c r="D106" s="32"/>
      <c r="E106" s="28"/>
      <c r="F106" s="28"/>
      <c r="G106" s="28"/>
      <c r="H106" s="28">
        <v>1</v>
      </c>
      <c r="I106" s="403">
        <v>1383</v>
      </c>
      <c r="J106" s="404">
        <v>0</v>
      </c>
      <c r="K106" s="405"/>
      <c r="L106" s="29">
        <f t="shared" si="6"/>
        <v>1383</v>
      </c>
      <c r="M106" s="26"/>
      <c r="N106" s="411"/>
    </row>
    <row r="107" spans="1:14" ht="22.5" customHeight="1">
      <c r="A107" s="177">
        <v>80</v>
      </c>
      <c r="B107" s="402" t="s">
        <v>603</v>
      </c>
      <c r="C107" s="28">
        <v>800</v>
      </c>
      <c r="D107" s="32"/>
      <c r="E107" s="28"/>
      <c r="F107" s="28"/>
      <c r="G107" s="28"/>
      <c r="H107" s="28">
        <v>1</v>
      </c>
      <c r="I107" s="403">
        <v>22994</v>
      </c>
      <c r="J107" s="404">
        <v>0</v>
      </c>
      <c r="K107" s="405"/>
      <c r="L107" s="29">
        <f t="shared" si="6"/>
        <v>22994</v>
      </c>
      <c r="M107" s="26"/>
      <c r="N107" s="411"/>
    </row>
    <row r="108" spans="1:14" ht="22.5" customHeight="1">
      <c r="A108" s="177">
        <v>81</v>
      </c>
      <c r="B108" s="402" t="s">
        <v>604</v>
      </c>
      <c r="C108" s="28">
        <v>3</v>
      </c>
      <c r="D108" s="32"/>
      <c r="E108" s="28"/>
      <c r="F108" s="28"/>
      <c r="G108" s="28"/>
      <c r="H108" s="28">
        <v>1</v>
      </c>
      <c r="I108" s="403">
        <v>355990</v>
      </c>
      <c r="J108" s="404">
        <v>0</v>
      </c>
      <c r="K108" s="405"/>
      <c r="L108" s="29">
        <f t="shared" si="6"/>
        <v>355990</v>
      </c>
      <c r="M108" s="26"/>
      <c r="N108" s="411"/>
    </row>
    <row r="109" spans="2:14" ht="22.5" customHeight="1">
      <c r="B109" s="823" t="s">
        <v>418</v>
      </c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  <c r="M109" s="938" t="s">
        <v>1325</v>
      </c>
      <c r="N109" s="938"/>
    </row>
    <row r="110" spans="2:14" ht="22.5" customHeight="1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66"/>
      <c r="N110" s="615"/>
    </row>
    <row r="111" spans="1:14" s="148" customFormat="1" ht="24.75" customHeight="1">
      <c r="A111" s="815" t="s">
        <v>188</v>
      </c>
      <c r="B111" s="1055" t="s">
        <v>134</v>
      </c>
      <c r="C111" s="1006" t="s">
        <v>332</v>
      </c>
      <c r="D111" s="889" t="s">
        <v>331</v>
      </c>
      <c r="E111" s="890"/>
      <c r="F111" s="890"/>
      <c r="G111" s="890"/>
      <c r="H111" s="891"/>
      <c r="I111" s="889" t="s">
        <v>177</v>
      </c>
      <c r="J111" s="890"/>
      <c r="K111" s="890"/>
      <c r="L111" s="891"/>
      <c r="M111" s="1018" t="s">
        <v>136</v>
      </c>
      <c r="N111" s="341" t="s">
        <v>135</v>
      </c>
    </row>
    <row r="112" spans="1:14" s="148" customFormat="1" ht="83.25" customHeight="1">
      <c r="A112" s="846"/>
      <c r="B112" s="1056"/>
      <c r="C112" s="1057"/>
      <c r="D112" s="147" t="s">
        <v>128</v>
      </c>
      <c r="E112" s="147" t="s">
        <v>129</v>
      </c>
      <c r="F112" s="147" t="s">
        <v>130</v>
      </c>
      <c r="G112" s="147" t="s">
        <v>131</v>
      </c>
      <c r="H112" s="147" t="s">
        <v>132</v>
      </c>
      <c r="I112" s="121" t="s">
        <v>544</v>
      </c>
      <c r="J112" s="121" t="s">
        <v>543</v>
      </c>
      <c r="K112" s="121" t="s">
        <v>132</v>
      </c>
      <c r="L112" s="147" t="s">
        <v>125</v>
      </c>
      <c r="M112" s="1019"/>
      <c r="N112" s="363"/>
    </row>
    <row r="113" spans="1:14" ht="22.5" customHeight="1">
      <c r="A113" s="177">
        <v>82</v>
      </c>
      <c r="B113" s="402" t="s">
        <v>614</v>
      </c>
      <c r="C113" s="28">
        <v>300</v>
      </c>
      <c r="D113" s="32"/>
      <c r="E113" s="28"/>
      <c r="F113" s="28"/>
      <c r="G113" s="28"/>
      <c r="H113" s="28">
        <v>1</v>
      </c>
      <c r="I113" s="403">
        <v>3909</v>
      </c>
      <c r="J113" s="404">
        <v>0</v>
      </c>
      <c r="K113" s="405"/>
      <c r="L113" s="29">
        <f aca="true" t="shared" si="7" ref="L113:L118">SUM(I113:K113)</f>
        <v>3909</v>
      </c>
      <c r="M113" s="26"/>
      <c r="N113" s="411"/>
    </row>
    <row r="114" spans="1:14" ht="22.5" customHeight="1">
      <c r="A114" s="177">
        <v>83</v>
      </c>
      <c r="B114" s="402" t="s">
        <v>615</v>
      </c>
      <c r="C114" s="28">
        <v>450</v>
      </c>
      <c r="D114" s="32"/>
      <c r="E114" s="28"/>
      <c r="F114" s="28"/>
      <c r="G114" s="28"/>
      <c r="H114" s="28">
        <v>1</v>
      </c>
      <c r="I114" s="403">
        <v>14993</v>
      </c>
      <c r="J114" s="404">
        <v>0</v>
      </c>
      <c r="K114" s="405"/>
      <c r="L114" s="29">
        <f t="shared" si="7"/>
        <v>14993</v>
      </c>
      <c r="M114" s="26"/>
      <c r="N114" s="411"/>
    </row>
    <row r="115" spans="1:14" ht="22.5" customHeight="1">
      <c r="A115" s="177">
        <v>84</v>
      </c>
      <c r="B115" s="402" t="s">
        <v>626</v>
      </c>
      <c r="C115" s="28">
        <v>350</v>
      </c>
      <c r="D115" s="32"/>
      <c r="E115" s="28"/>
      <c r="F115" s="28"/>
      <c r="G115" s="28">
        <v>1</v>
      </c>
      <c r="H115" s="28"/>
      <c r="I115" s="403">
        <v>21600</v>
      </c>
      <c r="J115" s="404">
        <v>0</v>
      </c>
      <c r="K115" s="405"/>
      <c r="L115" s="29">
        <f t="shared" si="7"/>
        <v>21600</v>
      </c>
      <c r="M115" s="26"/>
      <c r="N115" s="411"/>
    </row>
    <row r="116" spans="1:14" ht="22.5" customHeight="1">
      <c r="A116" s="177">
        <v>85</v>
      </c>
      <c r="B116" s="402" t="s">
        <v>627</v>
      </c>
      <c r="C116" s="28">
        <v>16</v>
      </c>
      <c r="D116" s="32"/>
      <c r="E116" s="28"/>
      <c r="F116" s="28"/>
      <c r="G116" s="28">
        <v>1</v>
      </c>
      <c r="H116" s="28"/>
      <c r="I116" s="403">
        <v>35000</v>
      </c>
      <c r="J116" s="404">
        <v>0</v>
      </c>
      <c r="K116" s="405"/>
      <c r="L116" s="29">
        <f t="shared" si="7"/>
        <v>35000</v>
      </c>
      <c r="M116" s="26"/>
      <c r="N116" s="411"/>
    </row>
    <row r="117" spans="1:14" ht="22.5" customHeight="1">
      <c r="A117" s="177">
        <v>86</v>
      </c>
      <c r="B117" s="402" t="s">
        <v>628</v>
      </c>
      <c r="C117" s="28">
        <v>200</v>
      </c>
      <c r="D117" s="32"/>
      <c r="E117" s="28"/>
      <c r="F117" s="28"/>
      <c r="G117" s="28">
        <v>1</v>
      </c>
      <c r="H117" s="28"/>
      <c r="I117" s="403">
        <v>46000</v>
      </c>
      <c r="J117" s="404">
        <v>0</v>
      </c>
      <c r="K117" s="405"/>
      <c r="L117" s="29">
        <f t="shared" si="7"/>
        <v>46000</v>
      </c>
      <c r="M117" s="26"/>
      <c r="N117" s="411"/>
    </row>
    <row r="118" spans="1:14" ht="22.5" customHeight="1">
      <c r="A118" s="178">
        <v>87</v>
      </c>
      <c r="B118" s="407" t="s">
        <v>632</v>
      </c>
      <c r="C118" s="166">
        <v>116</v>
      </c>
      <c r="D118" s="33"/>
      <c r="E118" s="166"/>
      <c r="F118" s="166"/>
      <c r="G118" s="166"/>
      <c r="H118" s="166">
        <v>1</v>
      </c>
      <c r="I118" s="408">
        <v>0</v>
      </c>
      <c r="J118" s="409">
        <v>0</v>
      </c>
      <c r="K118" s="410"/>
      <c r="L118" s="167">
        <f t="shared" si="7"/>
        <v>0</v>
      </c>
      <c r="M118" s="168"/>
      <c r="N118" s="412"/>
    </row>
    <row r="119" spans="1:14" ht="22.5" customHeight="1">
      <c r="A119" s="396"/>
      <c r="B119" s="413" t="s">
        <v>549</v>
      </c>
      <c r="C119" s="397"/>
      <c r="D119" s="398"/>
      <c r="E119" s="397"/>
      <c r="F119" s="397"/>
      <c r="G119" s="397"/>
      <c r="H119" s="397"/>
      <c r="I119" s="414"/>
      <c r="J119" s="414"/>
      <c r="K119" s="414"/>
      <c r="L119" s="367"/>
      <c r="M119" s="399"/>
      <c r="N119" s="179"/>
    </row>
    <row r="120" spans="1:14" ht="22.5" customHeight="1">
      <c r="A120" s="427">
        <v>88</v>
      </c>
      <c r="B120" s="388" t="s">
        <v>548</v>
      </c>
      <c r="C120" s="428">
        <v>90</v>
      </c>
      <c r="D120" s="429">
        <v>1</v>
      </c>
      <c r="E120" s="428"/>
      <c r="F120" s="428"/>
      <c r="G120" s="428"/>
      <c r="H120" s="428"/>
      <c r="I120" s="426">
        <v>60000</v>
      </c>
      <c r="J120" s="392">
        <v>0</v>
      </c>
      <c r="K120" s="393"/>
      <c r="L120" s="394">
        <f>SUM(I120:K120)</f>
        <v>60000</v>
      </c>
      <c r="M120" s="430"/>
      <c r="N120" s="431"/>
    </row>
    <row r="121" spans="1:14" ht="22.5" customHeight="1">
      <c r="A121" s="396"/>
      <c r="B121" s="413" t="s">
        <v>554</v>
      </c>
      <c r="C121" s="397"/>
      <c r="D121" s="398"/>
      <c r="E121" s="397"/>
      <c r="F121" s="397"/>
      <c r="G121" s="397"/>
      <c r="H121" s="397"/>
      <c r="I121" s="414"/>
      <c r="J121" s="414"/>
      <c r="K121" s="414"/>
      <c r="L121" s="367"/>
      <c r="M121" s="399"/>
      <c r="N121" s="179"/>
    </row>
    <row r="122" spans="1:14" ht="22.5" customHeight="1">
      <c r="A122" s="396">
        <v>89</v>
      </c>
      <c r="B122" s="42" t="s">
        <v>555</v>
      </c>
      <c r="C122" s="397">
        <v>15</v>
      </c>
      <c r="D122" s="398"/>
      <c r="E122" s="397">
        <v>1</v>
      </c>
      <c r="F122" s="397"/>
      <c r="G122" s="397"/>
      <c r="H122" s="397"/>
      <c r="I122" s="364">
        <v>4340</v>
      </c>
      <c r="J122" s="365">
        <v>0</v>
      </c>
      <c r="K122" s="366"/>
      <c r="L122" s="367">
        <f>SUM(I122:K122)</f>
        <v>4340</v>
      </c>
      <c r="M122" s="399"/>
      <c r="N122" s="179"/>
    </row>
    <row r="123" spans="1:14" ht="22.5" customHeight="1">
      <c r="A123" s="178">
        <v>90</v>
      </c>
      <c r="B123" s="407" t="s">
        <v>556</v>
      </c>
      <c r="C123" s="166">
        <v>400</v>
      </c>
      <c r="D123" s="33"/>
      <c r="E123" s="166">
        <v>1</v>
      </c>
      <c r="F123" s="166"/>
      <c r="G123" s="166"/>
      <c r="H123" s="166"/>
      <c r="I123" s="408">
        <v>1498</v>
      </c>
      <c r="J123" s="409">
        <v>0</v>
      </c>
      <c r="K123" s="410"/>
      <c r="L123" s="167">
        <f>SUM(I123:K123)</f>
        <v>1498</v>
      </c>
      <c r="M123" s="168"/>
      <c r="N123" s="412"/>
    </row>
    <row r="124" spans="1:14" ht="22.5" customHeight="1">
      <c r="A124" s="396"/>
      <c r="B124" s="413" t="s">
        <v>559</v>
      </c>
      <c r="C124" s="397"/>
      <c r="D124" s="398"/>
      <c r="E124" s="397"/>
      <c r="F124" s="397"/>
      <c r="G124" s="397"/>
      <c r="H124" s="397"/>
      <c r="I124" s="414"/>
      <c r="J124" s="414"/>
      <c r="K124" s="414"/>
      <c r="L124" s="367"/>
      <c r="M124" s="399"/>
      <c r="N124" s="179"/>
    </row>
    <row r="125" spans="1:14" ht="22.5" customHeight="1">
      <c r="A125" s="387">
        <v>91</v>
      </c>
      <c r="B125" s="432" t="s">
        <v>560</v>
      </c>
      <c r="C125" s="389">
        <v>98</v>
      </c>
      <c r="D125" s="390"/>
      <c r="E125" s="389">
        <v>1</v>
      </c>
      <c r="F125" s="389"/>
      <c r="G125" s="389"/>
      <c r="H125" s="389"/>
      <c r="I125" s="433">
        <v>24066</v>
      </c>
      <c r="J125" s="434">
        <v>0</v>
      </c>
      <c r="K125" s="435"/>
      <c r="L125" s="401">
        <f>SUM(I125:K125)</f>
        <v>24066</v>
      </c>
      <c r="M125" s="395"/>
      <c r="N125" s="436"/>
    </row>
    <row r="126" spans="1:14" ht="22.5" customHeight="1">
      <c r="A126" s="396">
        <v>92</v>
      </c>
      <c r="B126" s="42" t="s">
        <v>570</v>
      </c>
      <c r="C126" s="397">
        <v>12</v>
      </c>
      <c r="D126" s="398"/>
      <c r="E126" s="397">
        <v>1</v>
      </c>
      <c r="F126" s="397"/>
      <c r="G126" s="397"/>
      <c r="H126" s="397"/>
      <c r="I126" s="364">
        <v>1990</v>
      </c>
      <c r="J126" s="365">
        <v>0</v>
      </c>
      <c r="K126" s="366"/>
      <c r="L126" s="367">
        <f>SUM(I126:K126)</f>
        <v>1990</v>
      </c>
      <c r="M126" s="399"/>
      <c r="N126" s="179"/>
    </row>
    <row r="127" spans="1:14" ht="22.5" customHeight="1">
      <c r="A127" s="178">
        <v>93</v>
      </c>
      <c r="B127" s="407" t="s">
        <v>608</v>
      </c>
      <c r="C127" s="166">
        <v>100</v>
      </c>
      <c r="D127" s="33"/>
      <c r="E127" s="166"/>
      <c r="F127" s="166"/>
      <c r="G127" s="166"/>
      <c r="H127" s="166">
        <v>1</v>
      </c>
      <c r="I127" s="408">
        <v>2484</v>
      </c>
      <c r="J127" s="409">
        <v>0</v>
      </c>
      <c r="K127" s="410"/>
      <c r="L127" s="167">
        <f>SUM(I127:K127)</f>
        <v>2484</v>
      </c>
      <c r="M127" s="168"/>
      <c r="N127" s="412"/>
    </row>
    <row r="128" spans="1:14" ht="22.5" customHeight="1">
      <c r="A128" s="396"/>
      <c r="B128" s="413" t="s">
        <v>596</v>
      </c>
      <c r="C128" s="397"/>
      <c r="D128" s="398"/>
      <c r="E128" s="397"/>
      <c r="F128" s="397"/>
      <c r="G128" s="397"/>
      <c r="H128" s="397"/>
      <c r="I128" s="414"/>
      <c r="J128" s="414"/>
      <c r="K128" s="414"/>
      <c r="L128" s="367"/>
      <c r="M128" s="399"/>
      <c r="N128" s="179"/>
    </row>
    <row r="129" spans="1:14" ht="22.5" customHeight="1">
      <c r="A129" s="387">
        <v>94</v>
      </c>
      <c r="B129" s="432" t="s">
        <v>597</v>
      </c>
      <c r="C129" s="389">
        <v>3</v>
      </c>
      <c r="D129" s="390"/>
      <c r="E129" s="389"/>
      <c r="F129" s="389"/>
      <c r="G129" s="389">
        <v>1</v>
      </c>
      <c r="H129" s="389"/>
      <c r="I129" s="433">
        <v>9750</v>
      </c>
      <c r="J129" s="390">
        <v>0</v>
      </c>
      <c r="K129" s="400"/>
      <c r="L129" s="401">
        <f aca="true" t="shared" si="8" ref="L129:L134">SUM(I129:K129)</f>
        <v>9750</v>
      </c>
      <c r="M129" s="395"/>
      <c r="N129" s="436"/>
    </row>
    <row r="130" spans="1:14" ht="22.5" customHeight="1">
      <c r="A130" s="396">
        <v>95</v>
      </c>
      <c r="B130" s="42" t="s">
        <v>609</v>
      </c>
      <c r="C130" s="397">
        <v>600</v>
      </c>
      <c r="D130" s="398"/>
      <c r="E130" s="397"/>
      <c r="F130" s="397"/>
      <c r="G130" s="397">
        <v>1</v>
      </c>
      <c r="H130" s="397"/>
      <c r="I130" s="364">
        <v>30754</v>
      </c>
      <c r="J130" s="365">
        <v>0</v>
      </c>
      <c r="K130" s="366"/>
      <c r="L130" s="367">
        <f t="shared" si="8"/>
        <v>30754</v>
      </c>
      <c r="M130" s="399"/>
      <c r="N130" s="179"/>
    </row>
    <row r="131" spans="1:14" ht="22.5" customHeight="1">
      <c r="A131" s="177">
        <v>96</v>
      </c>
      <c r="B131" s="402" t="s">
        <v>610</v>
      </c>
      <c r="C131" s="28">
        <v>5</v>
      </c>
      <c r="D131" s="32"/>
      <c r="E131" s="28"/>
      <c r="F131" s="28"/>
      <c r="G131" s="28">
        <v>1</v>
      </c>
      <c r="H131" s="28"/>
      <c r="I131" s="403">
        <v>14560</v>
      </c>
      <c r="J131" s="404">
        <v>0</v>
      </c>
      <c r="K131" s="405"/>
      <c r="L131" s="29">
        <f t="shared" si="8"/>
        <v>14560</v>
      </c>
      <c r="M131" s="26"/>
      <c r="N131" s="411"/>
    </row>
    <row r="132" spans="1:14" ht="22.5" customHeight="1">
      <c r="A132" s="177">
        <v>97</v>
      </c>
      <c r="B132" s="402" t="s">
        <v>611</v>
      </c>
      <c r="C132" s="28">
        <v>28</v>
      </c>
      <c r="D132" s="32"/>
      <c r="E132" s="28"/>
      <c r="F132" s="28"/>
      <c r="G132" s="28">
        <v>1</v>
      </c>
      <c r="H132" s="28"/>
      <c r="I132" s="403">
        <v>8000</v>
      </c>
      <c r="J132" s="404">
        <v>0</v>
      </c>
      <c r="K132" s="405">
        <v>2600</v>
      </c>
      <c r="L132" s="29">
        <f t="shared" si="8"/>
        <v>10600</v>
      </c>
      <c r="M132" s="26"/>
      <c r="N132" s="411"/>
    </row>
    <row r="133" spans="1:14" ht="22.5" customHeight="1">
      <c r="A133" s="177">
        <v>98</v>
      </c>
      <c r="B133" s="402" t="s">
        <v>616</v>
      </c>
      <c r="C133" s="28">
        <v>103</v>
      </c>
      <c r="D133" s="32"/>
      <c r="E133" s="28"/>
      <c r="F133" s="28"/>
      <c r="G133" s="28">
        <v>1</v>
      </c>
      <c r="H133" s="28"/>
      <c r="I133" s="403">
        <v>132799</v>
      </c>
      <c r="J133" s="404">
        <v>0</v>
      </c>
      <c r="K133" s="405"/>
      <c r="L133" s="29">
        <f t="shared" si="8"/>
        <v>132799</v>
      </c>
      <c r="M133" s="26"/>
      <c r="N133" s="411"/>
    </row>
    <row r="134" spans="1:14" ht="22.5" customHeight="1">
      <c r="A134" s="177">
        <v>99</v>
      </c>
      <c r="B134" s="402" t="s">
        <v>617</v>
      </c>
      <c r="C134" s="28">
        <v>500</v>
      </c>
      <c r="D134" s="32"/>
      <c r="E134" s="28"/>
      <c r="F134" s="28"/>
      <c r="G134" s="28">
        <v>1</v>
      </c>
      <c r="H134" s="28"/>
      <c r="I134" s="403">
        <v>5650</v>
      </c>
      <c r="J134" s="404">
        <v>0</v>
      </c>
      <c r="K134" s="405"/>
      <c r="L134" s="29">
        <f t="shared" si="8"/>
        <v>5650</v>
      </c>
      <c r="M134" s="26"/>
      <c r="N134" s="411"/>
    </row>
    <row r="135" spans="1:14" ht="22.5" customHeight="1">
      <c r="A135" s="178">
        <v>100</v>
      </c>
      <c r="B135" s="407" t="s">
        <v>625</v>
      </c>
      <c r="C135" s="166">
        <v>98</v>
      </c>
      <c r="D135" s="33"/>
      <c r="E135" s="166"/>
      <c r="F135" s="166"/>
      <c r="G135" s="166">
        <v>1</v>
      </c>
      <c r="H135" s="166"/>
      <c r="I135" s="408">
        <v>44330</v>
      </c>
      <c r="J135" s="409">
        <v>0</v>
      </c>
      <c r="K135" s="410"/>
      <c r="L135" s="167">
        <f>SUM(I135:K135)</f>
        <v>44330</v>
      </c>
      <c r="M135" s="168"/>
      <c r="N135" s="412"/>
    </row>
    <row r="136" spans="2:14" ht="22.5" customHeight="1">
      <c r="B136" s="823" t="s">
        <v>418</v>
      </c>
      <c r="C136" s="823"/>
      <c r="D136" s="823"/>
      <c r="E136" s="823"/>
      <c r="F136" s="823"/>
      <c r="G136" s="823"/>
      <c r="H136" s="823"/>
      <c r="I136" s="823"/>
      <c r="J136" s="823"/>
      <c r="K136" s="823"/>
      <c r="L136" s="823"/>
      <c r="M136" s="938" t="s">
        <v>1326</v>
      </c>
      <c r="N136" s="938"/>
    </row>
    <row r="137" spans="2:14" ht="22.5" customHeight="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66"/>
      <c r="N137" s="615"/>
    </row>
    <row r="138" spans="1:14" s="148" customFormat="1" ht="24.75" customHeight="1">
      <c r="A138" s="815" t="s">
        <v>188</v>
      </c>
      <c r="B138" s="1055" t="s">
        <v>134</v>
      </c>
      <c r="C138" s="1006" t="s">
        <v>332</v>
      </c>
      <c r="D138" s="889" t="s">
        <v>331</v>
      </c>
      <c r="E138" s="890"/>
      <c r="F138" s="890"/>
      <c r="G138" s="890"/>
      <c r="H138" s="891"/>
      <c r="I138" s="889" t="s">
        <v>177</v>
      </c>
      <c r="J138" s="890"/>
      <c r="K138" s="890"/>
      <c r="L138" s="891"/>
      <c r="M138" s="1018" t="s">
        <v>136</v>
      </c>
      <c r="N138" s="341" t="s">
        <v>135</v>
      </c>
    </row>
    <row r="139" spans="1:14" s="148" customFormat="1" ht="83.25" customHeight="1">
      <c r="A139" s="846"/>
      <c r="B139" s="1056"/>
      <c r="C139" s="1057"/>
      <c r="D139" s="147" t="s">
        <v>128</v>
      </c>
      <c r="E139" s="147" t="s">
        <v>129</v>
      </c>
      <c r="F139" s="147" t="s">
        <v>130</v>
      </c>
      <c r="G139" s="147" t="s">
        <v>131</v>
      </c>
      <c r="H139" s="147" t="s">
        <v>132</v>
      </c>
      <c r="I139" s="121" t="s">
        <v>544</v>
      </c>
      <c r="J139" s="121" t="s">
        <v>543</v>
      </c>
      <c r="K139" s="121" t="s">
        <v>132</v>
      </c>
      <c r="L139" s="147" t="s">
        <v>125</v>
      </c>
      <c r="M139" s="1019"/>
      <c r="N139" s="363"/>
    </row>
    <row r="140" spans="1:14" s="113" customFormat="1" ht="23.25">
      <c r="A140" s="396"/>
      <c r="B140" s="413" t="s">
        <v>601</v>
      </c>
      <c r="C140" s="397"/>
      <c r="D140" s="398"/>
      <c r="E140" s="397"/>
      <c r="F140" s="397"/>
      <c r="G140" s="397"/>
      <c r="H140" s="397"/>
      <c r="I140" s="414"/>
      <c r="J140" s="414"/>
      <c r="K140" s="414"/>
      <c r="L140" s="367"/>
      <c r="M140" s="399"/>
      <c r="N140" s="179"/>
    </row>
    <row r="141" spans="1:14" s="113" customFormat="1" ht="26.25" customHeight="1">
      <c r="A141" s="427">
        <v>101</v>
      </c>
      <c r="B141" s="388" t="s">
        <v>602</v>
      </c>
      <c r="C141" s="428">
        <v>5</v>
      </c>
      <c r="D141" s="429"/>
      <c r="E141" s="428"/>
      <c r="F141" s="428"/>
      <c r="G141" s="428"/>
      <c r="H141" s="428">
        <v>1</v>
      </c>
      <c r="I141" s="391">
        <v>61720</v>
      </c>
      <c r="J141" s="392">
        <v>0</v>
      </c>
      <c r="K141" s="393"/>
      <c r="L141" s="394">
        <f>SUM(I141:K141)</f>
        <v>61720</v>
      </c>
      <c r="M141" s="430"/>
      <c r="N141" s="431"/>
    </row>
    <row r="142" spans="1:14" s="113" customFormat="1" ht="26.25">
      <c r="A142" s="1045" t="s">
        <v>125</v>
      </c>
      <c r="B142" s="1046"/>
      <c r="C142" s="368">
        <f aca="true" t="shared" si="9" ref="C142:L142">SUM(C7:C141)</f>
        <v>16000</v>
      </c>
      <c r="D142" s="90">
        <f t="shared" si="9"/>
        <v>4</v>
      </c>
      <c r="E142" s="90">
        <f t="shared" si="9"/>
        <v>48</v>
      </c>
      <c r="F142" s="90">
        <f t="shared" si="9"/>
        <v>3</v>
      </c>
      <c r="G142" s="90">
        <f t="shared" si="9"/>
        <v>16</v>
      </c>
      <c r="H142" s="90">
        <f t="shared" si="9"/>
        <v>30</v>
      </c>
      <c r="I142" s="172">
        <f t="shared" si="9"/>
        <v>2627437</v>
      </c>
      <c r="J142" s="172">
        <f t="shared" si="9"/>
        <v>0</v>
      </c>
      <c r="K142" s="172">
        <f t="shared" si="9"/>
        <v>174600</v>
      </c>
      <c r="L142" s="172">
        <f t="shared" si="9"/>
        <v>2802037</v>
      </c>
      <c r="M142" s="149"/>
      <c r="N142" s="150"/>
    </row>
    <row r="143" spans="1:14" s="113" customFormat="1" ht="26.25">
      <c r="A143" s="874" t="s">
        <v>142</v>
      </c>
      <c r="B143" s="876"/>
      <c r="C143" s="369">
        <v>2951</v>
      </c>
      <c r="D143" s="874">
        <f>SUM(D142:H142)</f>
        <v>101</v>
      </c>
      <c r="E143" s="875"/>
      <c r="F143" s="875"/>
      <c r="G143" s="875"/>
      <c r="H143" s="876"/>
      <c r="I143" s="1047">
        <f>SUM(I142:K142)</f>
        <v>2802037</v>
      </c>
      <c r="J143" s="1048"/>
      <c r="K143" s="1048"/>
      <c r="L143" s="1049"/>
      <c r="M143" s="151"/>
      <c r="N143" s="152"/>
    </row>
    <row r="144" spans="1:14" s="113" customFormat="1" ht="26.25">
      <c r="A144" s="1050" t="s">
        <v>445</v>
      </c>
      <c r="B144" s="1051"/>
      <c r="C144" s="153"/>
      <c r="D144" s="154"/>
      <c r="E144" s="155" t="s">
        <v>137</v>
      </c>
      <c r="F144" s="1052">
        <f>(D143/C143)*100</f>
        <v>3.4225686208065063</v>
      </c>
      <c r="G144" s="1052"/>
      <c r="H144" s="1052"/>
      <c r="I144" s="350"/>
      <c r="J144" s="350"/>
      <c r="K144" s="156"/>
      <c r="L144" s="156"/>
      <c r="M144" s="156"/>
      <c r="N144" s="152"/>
    </row>
    <row r="145" spans="1:14" s="113" customFormat="1" ht="24.75" customHeight="1">
      <c r="A145" s="183"/>
      <c r="B145" s="184" t="s">
        <v>446</v>
      </c>
      <c r="C145" s="153"/>
      <c r="D145" s="154"/>
      <c r="E145" s="155" t="s">
        <v>137</v>
      </c>
      <c r="F145" s="1052">
        <f>(D143/2951)*100</f>
        <v>3.4225686208065063</v>
      </c>
      <c r="G145" s="1052"/>
      <c r="H145" s="1052"/>
      <c r="I145" s="182"/>
      <c r="J145" s="182"/>
      <c r="K145" s="156"/>
      <c r="L145" s="156"/>
      <c r="M145" s="156"/>
      <c r="N145" s="152"/>
    </row>
    <row r="146" spans="1:14" s="113" customFormat="1" ht="24.75" customHeight="1">
      <c r="A146" s="183"/>
      <c r="B146" s="184" t="s">
        <v>447</v>
      </c>
      <c r="C146" s="153"/>
      <c r="D146" s="154"/>
      <c r="E146" s="155" t="s">
        <v>137</v>
      </c>
      <c r="F146" s="1052">
        <f>(C143/2951)*100</f>
        <v>100</v>
      </c>
      <c r="G146" s="1052"/>
      <c r="H146" s="1052"/>
      <c r="I146" s="182"/>
      <c r="J146" s="182"/>
      <c r="K146" s="156"/>
      <c r="L146" s="156"/>
      <c r="M146" s="156"/>
      <c r="N146" s="152"/>
    </row>
    <row r="147" spans="1:14" s="113" customFormat="1" ht="24.75" customHeight="1">
      <c r="A147" s="91" t="s">
        <v>291</v>
      </c>
      <c r="B147" s="116"/>
      <c r="C147" s="116"/>
      <c r="D147" s="157"/>
      <c r="E147" s="157"/>
      <c r="F147" s="157"/>
      <c r="G147" s="157"/>
      <c r="H147" s="157"/>
      <c r="I147" s="98"/>
      <c r="J147" s="98"/>
      <c r="K147" s="129"/>
      <c r="L147" s="129"/>
      <c r="M147" s="129"/>
      <c r="N147" s="158" t="s">
        <v>427</v>
      </c>
    </row>
    <row r="148" spans="1:14" s="113" customFormat="1" ht="25.5" customHeight="1">
      <c r="A148" s="159" t="s">
        <v>448</v>
      </c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60"/>
    </row>
    <row r="149" spans="1:14" ht="27" customHeight="1">
      <c r="A149" s="134" t="s">
        <v>449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329"/>
    </row>
    <row r="150" spans="1:14" ht="23.25">
      <c r="A150" s="135" t="s">
        <v>450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3"/>
    </row>
    <row r="151" spans="1:14" ht="23.25">
      <c r="A151" s="1" t="s">
        <v>143</v>
      </c>
      <c r="B151" s="1"/>
      <c r="C151" s="1"/>
      <c r="D151" s="1"/>
      <c r="E151" s="1"/>
      <c r="F151" s="1"/>
      <c r="G151" s="1"/>
      <c r="H151" s="1"/>
      <c r="I151" s="4"/>
      <c r="J151" s="4"/>
      <c r="K151" s="784" t="s">
        <v>178</v>
      </c>
      <c r="L151" s="784"/>
      <c r="M151" s="784"/>
      <c r="N151" s="784"/>
    </row>
    <row r="152" spans="1:14" ht="23.25">
      <c r="A152" s="886" t="s">
        <v>170</v>
      </c>
      <c r="B152" s="886"/>
      <c r="C152" s="1"/>
      <c r="D152" s="3"/>
      <c r="E152" s="3"/>
      <c r="F152" s="3"/>
      <c r="G152" s="3"/>
      <c r="H152" s="1"/>
      <c r="L152" s="3"/>
      <c r="M152" s="3"/>
      <c r="N152" s="6" t="s">
        <v>144</v>
      </c>
    </row>
    <row r="153" spans="2:14" ht="23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5" ht="23.25">
      <c r="B155" s="1"/>
    </row>
  </sheetData>
  <mergeCells count="59">
    <mergeCell ref="B136:L136"/>
    <mergeCell ref="M136:N136"/>
    <mergeCell ref="A138:A139"/>
    <mergeCell ref="B138:B139"/>
    <mergeCell ref="C138:C139"/>
    <mergeCell ref="D138:H138"/>
    <mergeCell ref="I138:L138"/>
    <mergeCell ref="M138:M139"/>
    <mergeCell ref="B109:L109"/>
    <mergeCell ref="M109:N109"/>
    <mergeCell ref="A111:A112"/>
    <mergeCell ref="B111:B112"/>
    <mergeCell ref="C111:C112"/>
    <mergeCell ref="D111:H111"/>
    <mergeCell ref="I111:L111"/>
    <mergeCell ref="M111:M112"/>
    <mergeCell ref="B81:L81"/>
    <mergeCell ref="M81:N81"/>
    <mergeCell ref="A83:A84"/>
    <mergeCell ref="B83:B84"/>
    <mergeCell ref="C83:C84"/>
    <mergeCell ref="D83:H83"/>
    <mergeCell ref="I83:L83"/>
    <mergeCell ref="M83:M84"/>
    <mergeCell ref="B54:L54"/>
    <mergeCell ref="M54:N54"/>
    <mergeCell ref="A56:A57"/>
    <mergeCell ref="B56:B57"/>
    <mergeCell ref="C56:C57"/>
    <mergeCell ref="D56:H56"/>
    <mergeCell ref="I56:L56"/>
    <mergeCell ref="M56:M57"/>
    <mergeCell ref="B27:L27"/>
    <mergeCell ref="M27:N27"/>
    <mergeCell ref="A29:A30"/>
    <mergeCell ref="B29:B30"/>
    <mergeCell ref="C29:C30"/>
    <mergeCell ref="D29:H29"/>
    <mergeCell ref="I29:L29"/>
    <mergeCell ref="M29:M30"/>
    <mergeCell ref="M5:M6"/>
    <mergeCell ref="M1:N1"/>
    <mergeCell ref="B1:L1"/>
    <mergeCell ref="D5:H5"/>
    <mergeCell ref="A4:B4"/>
    <mergeCell ref="A5:A6"/>
    <mergeCell ref="B5:B6"/>
    <mergeCell ref="I5:L5"/>
    <mergeCell ref="C5:C6"/>
    <mergeCell ref="A152:B152"/>
    <mergeCell ref="K151:N151"/>
    <mergeCell ref="A142:B142"/>
    <mergeCell ref="A143:B143"/>
    <mergeCell ref="D143:H143"/>
    <mergeCell ref="I143:L143"/>
    <mergeCell ref="A144:B144"/>
    <mergeCell ref="F144:H144"/>
    <mergeCell ref="F145:H145"/>
    <mergeCell ref="F146:H1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&amp;Cหน้า6-&amp;P</oddFooter>
  </headerFooter>
  <rowBreaks count="2" manualBreakCount="2">
    <brk id="53" max="13" man="1"/>
    <brk id="135" max="2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P29"/>
  <sheetViews>
    <sheetView view="pageBreakPreview" zoomScale="60" workbookViewId="0" topLeftCell="A1">
      <selection activeCell="K12" sqref="K12"/>
    </sheetView>
  </sheetViews>
  <sheetFormatPr defaultColWidth="9.140625" defaultRowHeight="21.75"/>
  <cols>
    <col min="1" max="1" width="34.8515625" style="0" customWidth="1"/>
    <col min="2" max="2" width="15.00390625" style="0" customWidth="1"/>
    <col min="3" max="3" width="10.140625" style="0" customWidth="1"/>
    <col min="4" max="4" width="13.28125" style="0" customWidth="1"/>
    <col min="5" max="5" width="20.421875" style="0" customWidth="1"/>
    <col min="6" max="6" width="15.00390625" style="0" customWidth="1"/>
    <col min="7" max="7" width="14.8515625" style="0" customWidth="1"/>
    <col min="8" max="8" width="14.57421875" style="0" customWidth="1"/>
    <col min="9" max="9" width="16.00390625" style="0" customWidth="1"/>
    <col min="10" max="10" width="22.57421875" style="0" customWidth="1"/>
    <col min="11" max="11" width="15.140625" style="0" customWidth="1"/>
    <col min="12" max="12" width="12.421875" style="0" customWidth="1"/>
    <col min="13" max="13" width="11.8515625" style="0" customWidth="1"/>
    <col min="14" max="14" width="4.28125" style="0" customWidth="1"/>
    <col min="15" max="15" width="3.8515625" style="0" customWidth="1"/>
    <col min="16" max="16" width="15.28125" style="0" customWidth="1"/>
  </cols>
  <sheetData>
    <row r="1" spans="1:16" ht="26.25">
      <c r="A1" s="783" t="s">
        <v>360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1058" t="s">
        <v>428</v>
      </c>
      <c r="N1" s="1058"/>
      <c r="O1" s="1058"/>
      <c r="P1" s="1058"/>
    </row>
    <row r="2" spans="1:16" ht="23.2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26.25">
      <c r="A3" s="862" t="s">
        <v>524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</row>
    <row r="4" spans="1:16" ht="23.25">
      <c r="A4" s="800" t="s">
        <v>639</v>
      </c>
      <c r="B4" s="801"/>
      <c r="C4" s="801"/>
      <c r="D4" s="801"/>
      <c r="E4" s="1059"/>
      <c r="F4" s="1059"/>
      <c r="G4" s="1059"/>
      <c r="H4" s="1059"/>
      <c r="I4" s="1059"/>
      <c r="J4" s="1059"/>
      <c r="K4" s="1059"/>
      <c r="L4" s="728" t="s">
        <v>534</v>
      </c>
      <c r="M4" s="728"/>
      <c r="N4" s="728"/>
      <c r="O4" s="728"/>
      <c r="P4" s="802"/>
    </row>
    <row r="5" spans="1:16" ht="25.5">
      <c r="A5" s="988" t="s">
        <v>333</v>
      </c>
      <c r="B5" s="1061" t="s">
        <v>507</v>
      </c>
      <c r="C5" s="1062"/>
      <c r="D5" s="1063"/>
      <c r="E5" s="1064" t="s">
        <v>508</v>
      </c>
      <c r="F5" s="1065"/>
      <c r="G5" s="1065"/>
      <c r="H5" s="1065"/>
      <c r="I5" s="1066"/>
      <c r="J5" s="351" t="s">
        <v>509</v>
      </c>
      <c r="K5" s="1064" t="s">
        <v>344</v>
      </c>
      <c r="L5" s="988" t="s">
        <v>523</v>
      </c>
      <c r="M5" s="1064" t="s">
        <v>510</v>
      </c>
      <c r="N5" s="1065"/>
      <c r="O5" s="1066"/>
      <c r="P5" s="988" t="s">
        <v>135</v>
      </c>
    </row>
    <row r="6" spans="1:16" ht="84" customHeight="1">
      <c r="A6" s="1060"/>
      <c r="B6" s="185" t="s">
        <v>342</v>
      </c>
      <c r="C6" s="185" t="s">
        <v>343</v>
      </c>
      <c r="D6" s="185" t="s">
        <v>125</v>
      </c>
      <c r="E6" s="988" t="s">
        <v>511</v>
      </c>
      <c r="F6" s="988" t="s">
        <v>334</v>
      </c>
      <c r="G6" s="988"/>
      <c r="H6" s="185" t="s">
        <v>512</v>
      </c>
      <c r="I6" s="185" t="s">
        <v>125</v>
      </c>
      <c r="J6" s="988" t="s">
        <v>166</v>
      </c>
      <c r="K6" s="1067"/>
      <c r="L6" s="1060"/>
      <c r="M6" s="1067"/>
      <c r="N6" s="1069"/>
      <c r="O6" s="1070"/>
      <c r="P6" s="1060"/>
    </row>
    <row r="7" spans="1:16" ht="35.25" customHeight="1">
      <c r="A7" s="989"/>
      <c r="B7" s="186"/>
      <c r="C7" s="186"/>
      <c r="D7" s="186"/>
      <c r="E7" s="989"/>
      <c r="F7" s="320" t="s">
        <v>258</v>
      </c>
      <c r="G7" s="321" t="s">
        <v>335</v>
      </c>
      <c r="H7" s="186"/>
      <c r="I7" s="186"/>
      <c r="J7" s="989"/>
      <c r="K7" s="1068"/>
      <c r="L7" s="989"/>
      <c r="M7" s="1068"/>
      <c r="N7" s="1071"/>
      <c r="O7" s="1072"/>
      <c r="P7" s="989"/>
    </row>
    <row r="8" spans="1:16" ht="23.25">
      <c r="A8" s="285" t="s">
        <v>118</v>
      </c>
      <c r="B8" s="200"/>
      <c r="C8" s="285"/>
      <c r="D8" s="285"/>
      <c r="E8" s="286">
        <v>412644</v>
      </c>
      <c r="F8" s="287"/>
      <c r="G8" s="287"/>
      <c r="H8" s="288">
        <v>1072253.38</v>
      </c>
      <c r="I8" s="287">
        <f aca="true" t="shared" si="0" ref="I8:I19">SUM(E8:H8)</f>
        <v>1484897.38</v>
      </c>
      <c r="J8" s="287"/>
      <c r="K8" s="287">
        <f aca="true" t="shared" si="1" ref="K8:K16">(D8+I8+J8)</f>
        <v>1484897.38</v>
      </c>
      <c r="L8" s="375"/>
      <c r="M8" s="289"/>
      <c r="N8" s="290"/>
      <c r="O8" s="291"/>
      <c r="P8" s="292"/>
    </row>
    <row r="9" spans="1:16" ht="23.25">
      <c r="A9" s="293" t="s">
        <v>119</v>
      </c>
      <c r="B9" s="200"/>
      <c r="C9" s="285"/>
      <c r="D9" s="285"/>
      <c r="E9" s="286">
        <v>190016</v>
      </c>
      <c r="F9" s="287"/>
      <c r="G9" s="286">
        <v>54378</v>
      </c>
      <c r="H9" s="288">
        <v>3065938.34</v>
      </c>
      <c r="I9" s="287">
        <f t="shared" si="0"/>
        <v>3310332.34</v>
      </c>
      <c r="J9" s="287"/>
      <c r="K9" s="287">
        <f t="shared" si="1"/>
        <v>3310332.34</v>
      </c>
      <c r="L9" s="375"/>
      <c r="M9" s="371"/>
      <c r="N9" s="372"/>
      <c r="O9" s="354"/>
      <c r="P9" s="294"/>
    </row>
    <row r="10" spans="1:16" ht="23.25">
      <c r="A10" s="293" t="s">
        <v>120</v>
      </c>
      <c r="B10" s="200"/>
      <c r="C10" s="285"/>
      <c r="D10" s="285"/>
      <c r="E10" s="286">
        <v>517353</v>
      </c>
      <c r="F10" s="287"/>
      <c r="G10" s="286"/>
      <c r="H10" s="288">
        <v>975982.34</v>
      </c>
      <c r="I10" s="287">
        <f t="shared" si="0"/>
        <v>1493335.3399999999</v>
      </c>
      <c r="J10" s="287"/>
      <c r="K10" s="287">
        <f t="shared" si="1"/>
        <v>1493335.3399999999</v>
      </c>
      <c r="L10" s="375"/>
      <c r="M10" s="371"/>
      <c r="N10" s="372"/>
      <c r="O10" s="354"/>
      <c r="P10" s="294"/>
    </row>
    <row r="11" spans="1:16" ht="23.25">
      <c r="A11" s="293" t="s">
        <v>121</v>
      </c>
      <c r="B11" s="200"/>
      <c r="C11" s="285"/>
      <c r="D11" s="285"/>
      <c r="E11" s="286">
        <v>68487</v>
      </c>
      <c r="F11" s="287"/>
      <c r="G11" s="286">
        <v>54378</v>
      </c>
      <c r="H11" s="288">
        <v>6513693.12</v>
      </c>
      <c r="I11" s="287">
        <f t="shared" si="0"/>
        <v>6636558.12</v>
      </c>
      <c r="J11" s="287"/>
      <c r="K11" s="287">
        <f t="shared" si="1"/>
        <v>6636558.12</v>
      </c>
      <c r="L11" s="375"/>
      <c r="M11" s="371"/>
      <c r="N11" s="372"/>
      <c r="O11" s="354"/>
      <c r="P11" s="294"/>
    </row>
    <row r="12" spans="1:16" ht="23.25">
      <c r="A12" s="293" t="s">
        <v>122</v>
      </c>
      <c r="B12" s="200"/>
      <c r="C12" s="285"/>
      <c r="D12" s="285"/>
      <c r="E12" s="286">
        <v>204211</v>
      </c>
      <c r="F12" s="287"/>
      <c r="G12" s="286"/>
      <c r="H12" s="288">
        <v>3289114.16</v>
      </c>
      <c r="I12" s="287">
        <f t="shared" si="0"/>
        <v>3493325.16</v>
      </c>
      <c r="J12" s="287"/>
      <c r="K12" s="287">
        <f t="shared" si="1"/>
        <v>3493325.16</v>
      </c>
      <c r="L12" s="375"/>
      <c r="M12" s="371"/>
      <c r="N12" s="372"/>
      <c r="O12" s="354"/>
      <c r="P12" s="294"/>
    </row>
    <row r="13" spans="1:16" ht="23.25">
      <c r="A13" s="293" t="s">
        <v>123</v>
      </c>
      <c r="B13" s="200"/>
      <c r="C13" s="285"/>
      <c r="D13" s="285"/>
      <c r="E13" s="286">
        <v>546964</v>
      </c>
      <c r="F13" s="287"/>
      <c r="G13" s="286"/>
      <c r="H13" s="288">
        <v>1262894.93</v>
      </c>
      <c r="I13" s="287">
        <f t="shared" si="0"/>
        <v>1809858.93</v>
      </c>
      <c r="J13" s="287">
        <v>17010.06</v>
      </c>
      <c r="K13" s="287">
        <f t="shared" si="1"/>
        <v>1826868.99</v>
      </c>
      <c r="L13" s="375"/>
      <c r="M13" s="371"/>
      <c r="N13" s="372"/>
      <c r="O13" s="354"/>
      <c r="P13" s="294"/>
    </row>
    <row r="14" spans="1:16" ht="46.5">
      <c r="A14" s="293" t="s">
        <v>124</v>
      </c>
      <c r="B14" s="200"/>
      <c r="C14" s="285"/>
      <c r="D14" s="285"/>
      <c r="E14" s="286">
        <v>612900</v>
      </c>
      <c r="F14" s="287"/>
      <c r="G14" s="286">
        <v>472320</v>
      </c>
      <c r="H14" s="288">
        <v>3508533.99</v>
      </c>
      <c r="I14" s="287">
        <f t="shared" si="0"/>
        <v>4593753.99</v>
      </c>
      <c r="J14" s="287">
        <v>299291.82</v>
      </c>
      <c r="K14" s="287">
        <f t="shared" si="1"/>
        <v>4893045.8100000005</v>
      </c>
      <c r="L14" s="375"/>
      <c r="M14" s="371"/>
      <c r="N14" s="372"/>
      <c r="O14" s="354"/>
      <c r="P14" s="294" t="s">
        <v>167</v>
      </c>
    </row>
    <row r="15" spans="1:16" ht="23.25">
      <c r="A15" s="295" t="s">
        <v>336</v>
      </c>
      <c r="B15" s="201"/>
      <c r="C15" s="293"/>
      <c r="D15" s="293"/>
      <c r="E15" s="296"/>
      <c r="F15" s="296"/>
      <c r="G15" s="296"/>
      <c r="H15" s="297"/>
      <c r="I15" s="287"/>
      <c r="J15" s="296"/>
      <c r="K15" s="287" t="s">
        <v>197</v>
      </c>
      <c r="L15" s="376"/>
      <c r="M15" s="371"/>
      <c r="N15" s="372"/>
      <c r="O15" s="354"/>
      <c r="P15" s="298"/>
    </row>
    <row r="16" spans="1:16" ht="23.25">
      <c r="A16" s="295" t="s">
        <v>306</v>
      </c>
      <c r="B16" s="379"/>
      <c r="C16" s="322"/>
      <c r="D16" s="322"/>
      <c r="E16" s="299">
        <v>936672.7</v>
      </c>
      <c r="F16" s="287">
        <v>531240</v>
      </c>
      <c r="G16" s="299">
        <v>306024</v>
      </c>
      <c r="H16" s="300">
        <v>2693975.68</v>
      </c>
      <c r="I16" s="299">
        <f>SUM(E16:H16)</f>
        <v>4467912.38</v>
      </c>
      <c r="J16" s="299"/>
      <c r="K16" s="287">
        <f t="shared" si="1"/>
        <v>4467912.38</v>
      </c>
      <c r="L16" s="377"/>
      <c r="M16" s="373"/>
      <c r="N16" s="374"/>
      <c r="O16" s="312"/>
      <c r="P16" s="217"/>
    </row>
    <row r="17" spans="1:16" ht="23.25">
      <c r="A17" s="301" t="s">
        <v>125</v>
      </c>
      <c r="B17" s="301"/>
      <c r="C17" s="301"/>
      <c r="D17" s="301"/>
      <c r="E17" s="302">
        <f aca="true" t="shared" si="2" ref="E17:K17">SUM(E8:E16)</f>
        <v>3489247.7</v>
      </c>
      <c r="F17" s="302">
        <f t="shared" si="2"/>
        <v>531240</v>
      </c>
      <c r="G17" s="302">
        <f t="shared" si="2"/>
        <v>887100</v>
      </c>
      <c r="H17" s="302">
        <f t="shared" si="2"/>
        <v>22382385.939999998</v>
      </c>
      <c r="I17" s="302">
        <f t="shared" si="2"/>
        <v>27289973.639999997</v>
      </c>
      <c r="J17" s="302">
        <f t="shared" si="2"/>
        <v>316301.88</v>
      </c>
      <c r="K17" s="302">
        <f t="shared" si="2"/>
        <v>27606275.52</v>
      </c>
      <c r="L17" s="302">
        <v>2387.7</v>
      </c>
      <c r="M17" s="303">
        <f>K17/L17</f>
        <v>11561.86938057545</v>
      </c>
      <c r="N17" s="207" t="s">
        <v>212</v>
      </c>
      <c r="O17" s="251">
        <v>1</v>
      </c>
      <c r="P17" s="216"/>
    </row>
    <row r="18" spans="1:16" ht="23.25">
      <c r="A18" s="285" t="s">
        <v>307</v>
      </c>
      <c r="B18" s="378">
        <v>5628718.09</v>
      </c>
      <c r="C18" s="285"/>
      <c r="D18" s="608">
        <f>SUM(B18:C18)</f>
        <v>5628718.09</v>
      </c>
      <c r="E18" s="287">
        <v>2418389.6</v>
      </c>
      <c r="F18" s="287"/>
      <c r="G18" s="287"/>
      <c r="H18" s="288">
        <v>1366010.85</v>
      </c>
      <c r="I18" s="287">
        <f t="shared" si="0"/>
        <v>3784400.45</v>
      </c>
      <c r="J18" s="287">
        <v>1213833.02</v>
      </c>
      <c r="K18" s="287">
        <f>(D18+I18+J18)</f>
        <v>10626951.559999999</v>
      </c>
      <c r="L18" s="287"/>
      <c r="M18" s="304"/>
      <c r="N18" s="305"/>
      <c r="O18" s="306"/>
      <c r="P18" s="307"/>
    </row>
    <row r="19" spans="1:16" ht="23.25">
      <c r="A19" s="293" t="s">
        <v>337</v>
      </c>
      <c r="B19" s="200"/>
      <c r="C19" s="285"/>
      <c r="D19" s="285"/>
      <c r="E19" s="200"/>
      <c r="F19" s="200"/>
      <c r="G19" s="287"/>
      <c r="H19" s="288">
        <v>111458.84</v>
      </c>
      <c r="I19" s="287">
        <f t="shared" si="0"/>
        <v>111458.84</v>
      </c>
      <c r="J19" s="200"/>
      <c r="K19" s="287">
        <f>(D19+I19+J19)</f>
        <v>111458.84</v>
      </c>
      <c r="L19" s="287"/>
      <c r="M19" s="304"/>
      <c r="N19" s="305"/>
      <c r="O19" s="306"/>
      <c r="P19" s="308"/>
    </row>
    <row r="20" spans="1:16" ht="23.25">
      <c r="A20" s="295" t="s">
        <v>338</v>
      </c>
      <c r="B20" s="204"/>
      <c r="C20" s="295"/>
      <c r="D20" s="295"/>
      <c r="E20" s="204"/>
      <c r="F20" s="204"/>
      <c r="G20" s="204"/>
      <c r="H20" s="204"/>
      <c r="I20" s="299" t="s">
        <v>197</v>
      </c>
      <c r="J20" s="204"/>
      <c r="K20" s="299" t="s">
        <v>197</v>
      </c>
      <c r="L20" s="604"/>
      <c r="M20" s="310"/>
      <c r="N20" s="374"/>
      <c r="O20" s="312"/>
      <c r="P20" s="217"/>
    </row>
    <row r="21" spans="1:16" ht="23.25">
      <c r="A21" s="309" t="s">
        <v>1085</v>
      </c>
      <c r="B21" s="203"/>
      <c r="C21" s="309"/>
      <c r="D21" s="309"/>
      <c r="E21" s="203"/>
      <c r="F21" s="203"/>
      <c r="G21" s="203"/>
      <c r="H21" s="203"/>
      <c r="I21" s="600">
        <v>2066254</v>
      </c>
      <c r="J21" s="203"/>
      <c r="K21" s="600"/>
      <c r="L21" s="600"/>
      <c r="M21" s="605"/>
      <c r="N21" s="311"/>
      <c r="O21" s="606"/>
      <c r="P21" s="607"/>
    </row>
    <row r="22" spans="1:16" ht="26.25">
      <c r="A22" s="205" t="s">
        <v>269</v>
      </c>
      <c r="B22" s="313">
        <f>SUM(B17:B21)</f>
        <v>5628718.09</v>
      </c>
      <c r="C22" s="313">
        <f aca="true" t="shared" si="3" ref="C22:L22">SUM(C17:C21)</f>
        <v>0</v>
      </c>
      <c r="D22" s="313">
        <f t="shared" si="3"/>
        <v>5628718.09</v>
      </c>
      <c r="E22" s="313">
        <f t="shared" si="3"/>
        <v>5907637.300000001</v>
      </c>
      <c r="F22" s="313">
        <f t="shared" si="3"/>
        <v>531240</v>
      </c>
      <c r="G22" s="313">
        <f t="shared" si="3"/>
        <v>887100</v>
      </c>
      <c r="H22" s="313">
        <f t="shared" si="3"/>
        <v>23859855.63</v>
      </c>
      <c r="I22" s="313">
        <f t="shared" si="3"/>
        <v>33252086.929999996</v>
      </c>
      <c r="J22" s="313">
        <f t="shared" si="3"/>
        <v>1530134.9</v>
      </c>
      <c r="K22" s="313">
        <f>SUM(D22,I22,J22)</f>
        <v>40410939.919999994</v>
      </c>
      <c r="L22" s="313">
        <f t="shared" si="3"/>
        <v>2387.7</v>
      </c>
      <c r="M22" s="303">
        <f>K22/L22</f>
        <v>16924.63036394857</v>
      </c>
      <c r="N22" s="207" t="s">
        <v>212</v>
      </c>
      <c r="O22" s="251">
        <v>1</v>
      </c>
      <c r="P22" s="313"/>
    </row>
    <row r="23" spans="1:16" ht="23.25">
      <c r="A23" s="726" t="s">
        <v>291</v>
      </c>
      <c r="B23" s="727"/>
      <c r="C23" s="727"/>
      <c r="D23" s="727"/>
      <c r="E23" s="727"/>
      <c r="F23" s="727"/>
      <c r="G23" s="727"/>
      <c r="H23" s="228"/>
      <c r="I23" s="228"/>
      <c r="J23" s="228"/>
      <c r="K23" s="228"/>
      <c r="L23" s="728" t="s">
        <v>429</v>
      </c>
      <c r="M23" s="859"/>
      <c r="N23" s="859"/>
      <c r="O23" s="859"/>
      <c r="P23" s="860"/>
    </row>
    <row r="24" spans="1:16" ht="23.25">
      <c r="A24" s="1073" t="s">
        <v>339</v>
      </c>
      <c r="B24" s="1074"/>
      <c r="C24" s="1074"/>
      <c r="D24" s="1074"/>
      <c r="E24" s="1074"/>
      <c r="F24" s="1074"/>
      <c r="G24" s="1074"/>
      <c r="H24" s="314"/>
      <c r="I24" s="314"/>
      <c r="J24" s="314"/>
      <c r="K24" s="314"/>
      <c r="L24" s="315"/>
      <c r="M24" s="316"/>
      <c r="N24" s="316"/>
      <c r="O24" s="316"/>
      <c r="P24" s="317"/>
    </row>
    <row r="25" spans="1:16" ht="23.25">
      <c r="A25" s="766" t="s">
        <v>496</v>
      </c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318"/>
    </row>
    <row r="26" spans="1:16" ht="23.25">
      <c r="A26" s="766" t="s">
        <v>497</v>
      </c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1075"/>
    </row>
    <row r="27" spans="1:16" ht="23.25">
      <c r="A27" s="1076" t="s">
        <v>498</v>
      </c>
      <c r="B27" s="1077"/>
      <c r="C27" s="1077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077"/>
      <c r="P27" s="1078"/>
    </row>
    <row r="28" spans="1:16" ht="23.25">
      <c r="A28" s="807" t="s">
        <v>340</v>
      </c>
      <c r="B28" s="807"/>
      <c r="C28" s="807"/>
      <c r="D28" s="807"/>
      <c r="E28" s="807"/>
      <c r="F28" s="807"/>
      <c r="G28" s="807"/>
      <c r="H28" s="209"/>
      <c r="I28" s="209"/>
      <c r="J28" s="209"/>
      <c r="K28" s="1079" t="s">
        <v>532</v>
      </c>
      <c r="L28" s="1079"/>
      <c r="M28" s="1079"/>
      <c r="N28" s="1079"/>
      <c r="O28" s="1079"/>
      <c r="P28" s="1079"/>
    </row>
    <row r="29" spans="1:16" ht="23.25">
      <c r="A29" s="807" t="s">
        <v>341</v>
      </c>
      <c r="B29" s="807"/>
      <c r="C29" s="807"/>
      <c r="D29" s="807"/>
      <c r="E29" s="807"/>
      <c r="F29" s="807"/>
      <c r="G29" s="807"/>
      <c r="H29" s="212"/>
      <c r="I29" s="212"/>
      <c r="J29" s="212"/>
      <c r="K29" s="747" t="s">
        <v>533</v>
      </c>
      <c r="L29" s="747"/>
      <c r="M29" s="747"/>
      <c r="N29" s="747"/>
      <c r="O29" s="747"/>
      <c r="P29" s="747"/>
    </row>
  </sheetData>
  <mergeCells count="25">
    <mergeCell ref="A29:G29"/>
    <mergeCell ref="K29:P29"/>
    <mergeCell ref="A26:P26"/>
    <mergeCell ref="A27:P27"/>
    <mergeCell ref="A28:G28"/>
    <mergeCell ref="K28:P28"/>
    <mergeCell ref="A23:G23"/>
    <mergeCell ref="L23:P23"/>
    <mergeCell ref="A24:G24"/>
    <mergeCell ref="A25:O25"/>
    <mergeCell ref="L5:L7"/>
    <mergeCell ref="M5:O7"/>
    <mergeCell ref="P5:P7"/>
    <mergeCell ref="E6:E7"/>
    <mergeCell ref="F6:G6"/>
    <mergeCell ref="J6:J7"/>
    <mergeCell ref="A5:A7"/>
    <mergeCell ref="B5:D5"/>
    <mergeCell ref="E5:I5"/>
    <mergeCell ref="K5:K7"/>
    <mergeCell ref="A1:L1"/>
    <mergeCell ref="M1:P1"/>
    <mergeCell ref="A3:P3"/>
    <mergeCell ref="A4:K4"/>
    <mergeCell ref="L4:P4"/>
  </mergeCells>
  <printOptions/>
  <pageMargins left="0.75" right="0.75" top="1" bottom="1" header="0.5" footer="0.5"/>
  <pageSetup horizontalDpi="300" verticalDpi="300" orientation="landscape" paperSize="9" scale="58" r:id="rId1"/>
  <headerFooter alignWithMargins="0">
    <oddFooter>&amp;Cหน้า 6-&amp;P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4"/>
  <sheetViews>
    <sheetView view="pageBreakPreview" zoomScale="80" zoomScaleSheetLayoutView="80" workbookViewId="0" topLeftCell="A10">
      <selection activeCell="A5" sqref="A5:L5"/>
    </sheetView>
  </sheetViews>
  <sheetFormatPr defaultColWidth="9.140625" defaultRowHeight="21.75"/>
  <cols>
    <col min="1" max="1" width="30.140625" style="0" customWidth="1"/>
    <col min="2" max="2" width="9.7109375" style="0" customWidth="1"/>
    <col min="3" max="3" width="8.8515625" style="0" customWidth="1"/>
    <col min="4" max="4" width="7.57421875" style="0" customWidth="1"/>
    <col min="5" max="5" width="6.8515625" style="0" customWidth="1"/>
    <col min="6" max="6" width="9.28125" style="0" customWidth="1"/>
    <col min="7" max="7" width="8.421875" style="0" customWidth="1"/>
    <col min="8" max="8" width="7.8515625" style="0" customWidth="1"/>
    <col min="9" max="9" width="6.28125" style="0" customWidth="1"/>
    <col min="11" max="11" width="7.8515625" style="0" customWidth="1"/>
    <col min="12" max="12" width="8.28125" style="0" customWidth="1"/>
    <col min="13" max="13" width="6.57421875" style="0" customWidth="1"/>
    <col min="14" max="14" width="9.28125" style="0" customWidth="1"/>
    <col min="15" max="15" width="8.140625" style="0" customWidth="1"/>
    <col min="16" max="16" width="7.28125" style="0" customWidth="1"/>
    <col min="17" max="17" width="7.140625" style="0" customWidth="1"/>
    <col min="18" max="18" width="11.00390625" style="0" customWidth="1"/>
    <col min="19" max="19" width="10.140625" style="0" customWidth="1"/>
    <col min="20" max="20" width="11.00390625" style="0" customWidth="1"/>
    <col min="21" max="21" width="13.7109375" style="0" customWidth="1"/>
  </cols>
  <sheetData>
    <row r="1" spans="1:21" ht="26.25">
      <c r="A1" s="823" t="s">
        <v>360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4" t="s">
        <v>361</v>
      </c>
      <c r="Q1" s="824"/>
      <c r="R1" s="824"/>
      <c r="S1" s="824"/>
      <c r="T1" s="824"/>
      <c r="U1" s="824"/>
    </row>
    <row r="2" spans="1:21" ht="23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26.25">
      <c r="A3" s="825" t="s">
        <v>520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</row>
    <row r="4" spans="1:21" ht="26.25">
      <c r="A4" s="181" t="s">
        <v>245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7"/>
    </row>
    <row r="5" spans="1:21" ht="23.25">
      <c r="A5" s="810" t="s">
        <v>362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794" t="s">
        <v>363</v>
      </c>
      <c r="N5" s="794"/>
      <c r="O5" s="794"/>
      <c r="P5" s="794"/>
      <c r="Q5" s="794"/>
      <c r="R5" s="794"/>
      <c r="S5" s="794"/>
      <c r="T5" s="794"/>
      <c r="U5" s="795"/>
    </row>
    <row r="6" spans="1:21" ht="24">
      <c r="A6" s="815" t="s">
        <v>117</v>
      </c>
      <c r="B6" s="731" t="s">
        <v>256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2"/>
      <c r="O6" s="732"/>
      <c r="P6" s="732"/>
      <c r="Q6" s="732"/>
      <c r="R6" s="818" t="s">
        <v>262</v>
      </c>
      <c r="S6" s="818" t="s">
        <v>263</v>
      </c>
      <c r="T6" s="818" t="s">
        <v>257</v>
      </c>
      <c r="U6" s="815" t="s">
        <v>135</v>
      </c>
    </row>
    <row r="7" spans="1:21" ht="21.75">
      <c r="A7" s="816"/>
      <c r="B7" s="822" t="s">
        <v>227</v>
      </c>
      <c r="C7" s="822"/>
      <c r="D7" s="822"/>
      <c r="E7" s="822"/>
      <c r="F7" s="822" t="s">
        <v>228</v>
      </c>
      <c r="G7" s="822"/>
      <c r="H7" s="822"/>
      <c r="I7" s="822"/>
      <c r="J7" s="822" t="s">
        <v>229</v>
      </c>
      <c r="K7" s="822"/>
      <c r="L7" s="822"/>
      <c r="M7" s="822"/>
      <c r="N7" s="822" t="s">
        <v>230</v>
      </c>
      <c r="O7" s="822"/>
      <c r="P7" s="822"/>
      <c r="Q7" s="822"/>
      <c r="R7" s="819"/>
      <c r="S7" s="819"/>
      <c r="T7" s="819"/>
      <c r="U7" s="820"/>
    </row>
    <row r="8" spans="1:21" ht="43.5">
      <c r="A8" s="817"/>
      <c r="B8" s="233" t="s">
        <v>258</v>
      </c>
      <c r="C8" s="233" t="s">
        <v>259</v>
      </c>
      <c r="D8" s="233" t="s">
        <v>260</v>
      </c>
      <c r="E8" s="233" t="s">
        <v>125</v>
      </c>
      <c r="F8" s="233" t="s">
        <v>258</v>
      </c>
      <c r="G8" s="233" t="s">
        <v>259</v>
      </c>
      <c r="H8" s="233" t="s">
        <v>260</v>
      </c>
      <c r="I8" s="233" t="s">
        <v>125</v>
      </c>
      <c r="J8" s="233" t="s">
        <v>258</v>
      </c>
      <c r="K8" s="233" t="s">
        <v>259</v>
      </c>
      <c r="L8" s="233" t="s">
        <v>260</v>
      </c>
      <c r="M8" s="233" t="s">
        <v>125</v>
      </c>
      <c r="N8" s="233" t="s">
        <v>258</v>
      </c>
      <c r="O8" s="233" t="s">
        <v>259</v>
      </c>
      <c r="P8" s="233" t="s">
        <v>260</v>
      </c>
      <c r="Q8" s="233" t="s">
        <v>125</v>
      </c>
      <c r="R8" s="819"/>
      <c r="S8" s="819"/>
      <c r="T8" s="819"/>
      <c r="U8" s="821"/>
    </row>
    <row r="9" spans="1:21" ht="26.25">
      <c r="A9" s="141" t="s">
        <v>118</v>
      </c>
      <c r="B9" s="234">
        <v>1</v>
      </c>
      <c r="C9" s="234" t="s">
        <v>313</v>
      </c>
      <c r="D9" s="234" t="s">
        <v>197</v>
      </c>
      <c r="E9" s="602">
        <f aca="true" t="shared" si="0" ref="E9:E15">SUM(B9,C9,D9)</f>
        <v>1</v>
      </c>
      <c r="F9" s="234">
        <v>13</v>
      </c>
      <c r="G9" s="234" t="s">
        <v>197</v>
      </c>
      <c r="H9" s="234" t="s">
        <v>197</v>
      </c>
      <c r="I9" s="602">
        <f aca="true" t="shared" si="1" ref="I9:I15">SUM(F9,G9,H9)</f>
        <v>13</v>
      </c>
      <c r="J9" s="234">
        <v>10</v>
      </c>
      <c r="K9" s="234">
        <v>1</v>
      </c>
      <c r="L9" s="234">
        <v>1</v>
      </c>
      <c r="M9" s="602">
        <f aca="true" t="shared" si="2" ref="M9:M15">SUM(J9,K9,L9)</f>
        <v>12</v>
      </c>
      <c r="N9" s="234">
        <f>SUM(B9,F9,J9)</f>
        <v>24</v>
      </c>
      <c r="O9" s="601">
        <v>1</v>
      </c>
      <c r="P9" s="234">
        <f aca="true" t="shared" si="3" ref="O9:P15">SUM(D9,H9,L9)</f>
        <v>1</v>
      </c>
      <c r="Q9" s="602">
        <f aca="true" t="shared" si="4" ref="Q9:Q15">SUM(N9,O9,P9)</f>
        <v>26</v>
      </c>
      <c r="R9" s="235">
        <f aca="true" t="shared" si="5" ref="R9:R16">E9*100/Q9</f>
        <v>3.8461538461538463</v>
      </c>
      <c r="S9" s="235">
        <f aca="true" t="shared" si="6" ref="S9:S16">I9*100/Q9</f>
        <v>50</v>
      </c>
      <c r="T9" s="235">
        <f>M9*100/Q9</f>
        <v>46.15384615384615</v>
      </c>
      <c r="U9" s="234"/>
    </row>
    <row r="10" spans="1:21" ht="26.25">
      <c r="A10" s="141" t="s">
        <v>119</v>
      </c>
      <c r="B10" s="234">
        <v>2</v>
      </c>
      <c r="C10" s="234" t="s">
        <v>197</v>
      </c>
      <c r="D10" s="234" t="s">
        <v>197</v>
      </c>
      <c r="E10" s="602">
        <f t="shared" si="0"/>
        <v>2</v>
      </c>
      <c r="F10" s="236">
        <v>11</v>
      </c>
      <c r="G10" s="236" t="s">
        <v>197</v>
      </c>
      <c r="H10" s="236" t="s">
        <v>197</v>
      </c>
      <c r="I10" s="602">
        <f t="shared" si="1"/>
        <v>11</v>
      </c>
      <c r="J10" s="236">
        <v>12</v>
      </c>
      <c r="K10" s="236">
        <v>2</v>
      </c>
      <c r="L10" s="236" t="s">
        <v>197</v>
      </c>
      <c r="M10" s="602">
        <f t="shared" si="2"/>
        <v>14</v>
      </c>
      <c r="N10" s="234">
        <f aca="true" t="shared" si="7" ref="N10:N15">SUM(B10,F10,J10)</f>
        <v>25</v>
      </c>
      <c r="O10" s="234">
        <f t="shared" si="3"/>
        <v>2</v>
      </c>
      <c r="P10" s="234" t="s">
        <v>197</v>
      </c>
      <c r="Q10" s="602">
        <f t="shared" si="4"/>
        <v>27</v>
      </c>
      <c r="R10" s="235">
        <f t="shared" si="5"/>
        <v>7.407407407407407</v>
      </c>
      <c r="S10" s="235">
        <f t="shared" si="6"/>
        <v>40.74074074074074</v>
      </c>
      <c r="T10" s="235">
        <f aca="true" t="shared" si="8" ref="T10:T16">M10*100/Q10</f>
        <v>51.851851851851855</v>
      </c>
      <c r="U10" s="236"/>
    </row>
    <row r="11" spans="1:21" ht="26.25">
      <c r="A11" s="141" t="s">
        <v>120</v>
      </c>
      <c r="B11" s="234" t="s">
        <v>197</v>
      </c>
      <c r="C11" s="234" t="s">
        <v>197</v>
      </c>
      <c r="D11" s="234" t="s">
        <v>197</v>
      </c>
      <c r="E11" s="602" t="s">
        <v>197</v>
      </c>
      <c r="F11" s="236">
        <v>8</v>
      </c>
      <c r="G11" s="236">
        <v>2</v>
      </c>
      <c r="H11" s="236" t="s">
        <v>197</v>
      </c>
      <c r="I11" s="602">
        <f t="shared" si="1"/>
        <v>10</v>
      </c>
      <c r="J11" s="236">
        <v>12</v>
      </c>
      <c r="K11" s="236" t="s">
        <v>197</v>
      </c>
      <c r="L11" s="236">
        <v>0.5</v>
      </c>
      <c r="M11" s="602">
        <f>SUM(J11,K11,L11)</f>
        <v>12.5</v>
      </c>
      <c r="N11" s="234">
        <f t="shared" si="7"/>
        <v>20</v>
      </c>
      <c r="O11" s="234">
        <f t="shared" si="3"/>
        <v>2</v>
      </c>
      <c r="P11" s="234">
        <f t="shared" si="3"/>
        <v>0.5</v>
      </c>
      <c r="Q11" s="603">
        <f t="shared" si="4"/>
        <v>22.5</v>
      </c>
      <c r="R11" s="235" t="s">
        <v>197</v>
      </c>
      <c r="S11" s="235">
        <f t="shared" si="6"/>
        <v>44.44444444444444</v>
      </c>
      <c r="T11" s="235">
        <f t="shared" si="8"/>
        <v>55.55555555555556</v>
      </c>
      <c r="U11" s="236"/>
    </row>
    <row r="12" spans="1:21" ht="26.25">
      <c r="A12" s="141" t="s">
        <v>121</v>
      </c>
      <c r="B12" s="234">
        <v>1</v>
      </c>
      <c r="C12" s="234" t="s">
        <v>197</v>
      </c>
      <c r="D12" s="234" t="s">
        <v>197</v>
      </c>
      <c r="E12" s="602">
        <f t="shared" si="0"/>
        <v>1</v>
      </c>
      <c r="F12" s="236">
        <v>10</v>
      </c>
      <c r="G12" s="236" t="s">
        <v>197</v>
      </c>
      <c r="H12" s="236">
        <v>1</v>
      </c>
      <c r="I12" s="602">
        <f t="shared" si="1"/>
        <v>11</v>
      </c>
      <c r="J12" s="236">
        <v>10</v>
      </c>
      <c r="K12" s="236">
        <v>2</v>
      </c>
      <c r="L12" s="236" t="s">
        <v>197</v>
      </c>
      <c r="M12" s="602">
        <f t="shared" si="2"/>
        <v>12</v>
      </c>
      <c r="N12" s="234">
        <f t="shared" si="7"/>
        <v>21</v>
      </c>
      <c r="O12" s="234">
        <f t="shared" si="3"/>
        <v>2</v>
      </c>
      <c r="P12" s="234">
        <f t="shared" si="3"/>
        <v>1</v>
      </c>
      <c r="Q12" s="602">
        <f t="shared" si="4"/>
        <v>24</v>
      </c>
      <c r="R12" s="235">
        <f t="shared" si="5"/>
        <v>4.166666666666667</v>
      </c>
      <c r="S12" s="235">
        <f t="shared" si="6"/>
        <v>45.833333333333336</v>
      </c>
      <c r="T12" s="235">
        <f t="shared" si="8"/>
        <v>50</v>
      </c>
      <c r="U12" s="236"/>
    </row>
    <row r="13" spans="1:21" ht="26.25">
      <c r="A13" s="141" t="s">
        <v>122</v>
      </c>
      <c r="B13" s="234" t="s">
        <v>197</v>
      </c>
      <c r="C13" s="234" t="s">
        <v>197</v>
      </c>
      <c r="D13" s="234" t="s">
        <v>197</v>
      </c>
      <c r="E13" s="602" t="s">
        <v>197</v>
      </c>
      <c r="F13" s="236">
        <v>1</v>
      </c>
      <c r="G13" s="236">
        <v>1</v>
      </c>
      <c r="H13" s="236" t="s">
        <v>197</v>
      </c>
      <c r="I13" s="602">
        <f t="shared" si="1"/>
        <v>2</v>
      </c>
      <c r="J13" s="236">
        <v>13</v>
      </c>
      <c r="K13" s="236">
        <v>1</v>
      </c>
      <c r="L13" s="236" t="s">
        <v>197</v>
      </c>
      <c r="M13" s="602">
        <f t="shared" si="2"/>
        <v>14</v>
      </c>
      <c r="N13" s="234">
        <f t="shared" si="7"/>
        <v>14</v>
      </c>
      <c r="O13" s="234">
        <f t="shared" si="3"/>
        <v>2</v>
      </c>
      <c r="P13" s="234" t="s">
        <v>197</v>
      </c>
      <c r="Q13" s="602">
        <f t="shared" si="4"/>
        <v>16</v>
      </c>
      <c r="R13" s="235" t="s">
        <v>197</v>
      </c>
      <c r="S13" s="235">
        <f t="shared" si="6"/>
        <v>12.5</v>
      </c>
      <c r="T13" s="235">
        <f t="shared" si="8"/>
        <v>87.5</v>
      </c>
      <c r="U13" s="236"/>
    </row>
    <row r="14" spans="1:21" ht="26.25">
      <c r="A14" s="141" t="s">
        <v>236</v>
      </c>
      <c r="B14" s="234">
        <v>1.5</v>
      </c>
      <c r="C14" s="234">
        <v>1</v>
      </c>
      <c r="D14" s="234" t="s">
        <v>197</v>
      </c>
      <c r="E14" s="602">
        <f t="shared" si="0"/>
        <v>2.5</v>
      </c>
      <c r="F14" s="236">
        <v>1</v>
      </c>
      <c r="G14" s="236">
        <v>1</v>
      </c>
      <c r="H14" s="236" t="s">
        <v>197</v>
      </c>
      <c r="I14" s="602">
        <f t="shared" si="1"/>
        <v>2</v>
      </c>
      <c r="J14" s="236">
        <v>6</v>
      </c>
      <c r="K14" s="236">
        <v>3</v>
      </c>
      <c r="L14" s="236" t="s">
        <v>197</v>
      </c>
      <c r="M14" s="602">
        <f t="shared" si="2"/>
        <v>9</v>
      </c>
      <c r="N14" s="234">
        <f t="shared" si="7"/>
        <v>8.5</v>
      </c>
      <c r="O14" s="234">
        <f t="shared" si="3"/>
        <v>5</v>
      </c>
      <c r="P14" s="234" t="s">
        <v>197</v>
      </c>
      <c r="Q14" s="602">
        <f t="shared" si="4"/>
        <v>13.5</v>
      </c>
      <c r="R14" s="235">
        <f t="shared" si="5"/>
        <v>18.51851851851852</v>
      </c>
      <c r="S14" s="235">
        <f t="shared" si="6"/>
        <v>14.814814814814815</v>
      </c>
      <c r="T14" s="235">
        <f t="shared" si="8"/>
        <v>66.66666666666667</v>
      </c>
      <c r="U14" s="236"/>
    </row>
    <row r="15" spans="1:21" ht="26.25">
      <c r="A15" s="237" t="s">
        <v>124</v>
      </c>
      <c r="B15" s="238">
        <v>3</v>
      </c>
      <c r="C15" s="238">
        <v>1</v>
      </c>
      <c r="D15" s="238">
        <v>3</v>
      </c>
      <c r="E15" s="602">
        <f t="shared" si="0"/>
        <v>7</v>
      </c>
      <c r="F15" s="238">
        <v>9</v>
      </c>
      <c r="G15" s="238">
        <v>11</v>
      </c>
      <c r="H15" s="238">
        <v>1</v>
      </c>
      <c r="I15" s="602">
        <f t="shared" si="1"/>
        <v>21</v>
      </c>
      <c r="J15" s="238">
        <v>7</v>
      </c>
      <c r="K15" s="238">
        <v>1</v>
      </c>
      <c r="L15" s="238">
        <v>1</v>
      </c>
      <c r="M15" s="602">
        <f t="shared" si="2"/>
        <v>9</v>
      </c>
      <c r="N15" s="234">
        <f t="shared" si="7"/>
        <v>19</v>
      </c>
      <c r="O15" s="234">
        <f t="shared" si="3"/>
        <v>13</v>
      </c>
      <c r="P15" s="234">
        <f t="shared" si="3"/>
        <v>5</v>
      </c>
      <c r="Q15" s="602">
        <f t="shared" si="4"/>
        <v>37</v>
      </c>
      <c r="R15" s="239">
        <f t="shared" si="5"/>
        <v>18.91891891891892</v>
      </c>
      <c r="S15" s="239">
        <f t="shared" si="6"/>
        <v>56.75675675675676</v>
      </c>
      <c r="T15" s="239">
        <f t="shared" si="8"/>
        <v>24.324324324324323</v>
      </c>
      <c r="U15" s="238"/>
    </row>
    <row r="16" spans="1:21" ht="26.25">
      <c r="A16" s="90" t="s">
        <v>125</v>
      </c>
      <c r="B16" s="90">
        <f>SUM(B9:B15)</f>
        <v>8.5</v>
      </c>
      <c r="C16" s="90">
        <f aca="true" t="shared" si="9" ref="C16:L16">SUM(C9:C15)</f>
        <v>2</v>
      </c>
      <c r="D16" s="90">
        <f t="shared" si="9"/>
        <v>3</v>
      </c>
      <c r="E16" s="90">
        <f t="shared" si="9"/>
        <v>13.5</v>
      </c>
      <c r="F16" s="90">
        <f t="shared" si="9"/>
        <v>53</v>
      </c>
      <c r="G16" s="90">
        <f t="shared" si="9"/>
        <v>15</v>
      </c>
      <c r="H16" s="90">
        <f t="shared" si="9"/>
        <v>2</v>
      </c>
      <c r="I16" s="90">
        <f>SUM(F16:H16)</f>
        <v>70</v>
      </c>
      <c r="J16" s="90">
        <f t="shared" si="9"/>
        <v>70</v>
      </c>
      <c r="K16" s="90">
        <f t="shared" si="9"/>
        <v>10</v>
      </c>
      <c r="L16" s="90">
        <f t="shared" si="9"/>
        <v>2.5</v>
      </c>
      <c r="M16" s="90">
        <f>SUM(J16:L16)</f>
        <v>82.5</v>
      </c>
      <c r="N16" s="90">
        <f>SUM(N9:N15)</f>
        <v>131.5</v>
      </c>
      <c r="O16" s="90">
        <f>SUM(O9:O15)</f>
        <v>27</v>
      </c>
      <c r="P16" s="90">
        <f>SUM(P9:P15)</f>
        <v>7.5</v>
      </c>
      <c r="Q16" s="90">
        <f>SUM(N16:P16)</f>
        <v>166</v>
      </c>
      <c r="R16" s="235">
        <f t="shared" si="5"/>
        <v>8.132530120481928</v>
      </c>
      <c r="S16" s="235">
        <f t="shared" si="6"/>
        <v>42.16867469879518</v>
      </c>
      <c r="T16" s="240">
        <f t="shared" si="8"/>
        <v>49.69879518072289</v>
      </c>
      <c r="U16" s="90"/>
    </row>
    <row r="17" spans="1:21" ht="23.25">
      <c r="A17" s="810" t="s">
        <v>364</v>
      </c>
      <c r="B17" s="811"/>
      <c r="C17" s="811"/>
      <c r="D17" s="811"/>
      <c r="E17" s="811"/>
      <c r="F17" s="811"/>
      <c r="G17" s="811"/>
      <c r="H17" s="811"/>
      <c r="I17" s="811"/>
      <c r="J17" s="794" t="s">
        <v>345</v>
      </c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3"/>
    </row>
    <row r="18" spans="1:21" ht="23.25">
      <c r="A18" s="159" t="s">
        <v>437</v>
      </c>
      <c r="B18" s="230"/>
      <c r="C18" s="230"/>
      <c r="D18" s="230"/>
      <c r="E18" s="230"/>
      <c r="F18" s="230"/>
      <c r="G18" s="230"/>
      <c r="H18" s="230"/>
      <c r="I18" s="230"/>
      <c r="J18" s="129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</row>
    <row r="19" spans="1:21" ht="74.25" customHeight="1">
      <c r="A19" s="761" t="s">
        <v>526</v>
      </c>
      <c r="B19" s="762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814"/>
    </row>
    <row r="20" spans="1:21" ht="23.25">
      <c r="A20" s="135" t="s">
        <v>466</v>
      </c>
      <c r="B20" s="244"/>
      <c r="C20" s="244"/>
      <c r="D20" s="244"/>
      <c r="E20" s="244"/>
      <c r="F20" s="244"/>
      <c r="G20" s="244"/>
      <c r="H20" s="244"/>
      <c r="I20" s="244"/>
      <c r="J20" s="136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6"/>
    </row>
    <row r="21" spans="1:21" ht="23.25">
      <c r="A21" s="760"/>
      <c r="B21" s="76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96"/>
      <c r="Q21" s="796"/>
      <c r="R21" s="796"/>
      <c r="S21" s="796"/>
      <c r="T21" s="796"/>
      <c r="U21" s="796"/>
    </row>
    <row r="22" spans="1:21" ht="23.25">
      <c r="A22" s="760" t="s">
        <v>261</v>
      </c>
      <c r="B22" s="76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96" t="s">
        <v>460</v>
      </c>
      <c r="Q22" s="796"/>
      <c r="R22" s="796"/>
      <c r="S22" s="796"/>
      <c r="T22" s="796"/>
      <c r="U22" s="796"/>
    </row>
    <row r="23" spans="1:21" ht="23.25">
      <c r="A23" s="231"/>
      <c r="B23" s="23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  <c r="Q23" s="6"/>
      <c r="R23" s="796" t="s">
        <v>452</v>
      </c>
      <c r="S23" s="796"/>
      <c r="T23" s="796"/>
      <c r="U23" s="796"/>
    </row>
    <row r="24" spans="1:21" ht="23.25">
      <c r="A24" s="809"/>
      <c r="B24" s="809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</row>
  </sheetData>
  <mergeCells count="24">
    <mergeCell ref="A1:O1"/>
    <mergeCell ref="P1:U1"/>
    <mergeCell ref="A3:U3"/>
    <mergeCell ref="A5:L5"/>
    <mergeCell ref="M5:U5"/>
    <mergeCell ref="A6:A8"/>
    <mergeCell ref="B6:Q6"/>
    <mergeCell ref="T6:T8"/>
    <mergeCell ref="U6:U8"/>
    <mergeCell ref="B7:E7"/>
    <mergeCell ref="F7:I7"/>
    <mergeCell ref="J7:M7"/>
    <mergeCell ref="N7:Q7"/>
    <mergeCell ref="R6:R8"/>
    <mergeCell ref="S6:S8"/>
    <mergeCell ref="A17:I17"/>
    <mergeCell ref="J17:U17"/>
    <mergeCell ref="A21:B21"/>
    <mergeCell ref="P21:U21"/>
    <mergeCell ref="A19:U19"/>
    <mergeCell ref="A22:B22"/>
    <mergeCell ref="P22:U22"/>
    <mergeCell ref="A24:U24"/>
    <mergeCell ref="R23:U23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&amp;Cหน้า 6-&amp;P</oddFooter>
  </headerFooter>
  <ignoredErrors>
    <ignoredError sqref="I16 M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B26"/>
  <sheetViews>
    <sheetView tabSelected="1" view="pageBreakPreview" zoomScaleSheetLayoutView="100" workbookViewId="0" topLeftCell="G4">
      <selection activeCell="AI14" sqref="AI14"/>
    </sheetView>
  </sheetViews>
  <sheetFormatPr defaultColWidth="9.140625" defaultRowHeight="21.75"/>
  <cols>
    <col min="1" max="1" width="14.140625" style="2" customWidth="1"/>
    <col min="2" max="2" width="3.7109375" style="2" customWidth="1"/>
    <col min="3" max="3" width="3.28125" style="2" customWidth="1"/>
    <col min="4" max="5" width="3.421875" style="2" customWidth="1"/>
    <col min="6" max="6" width="3.140625" style="2" customWidth="1"/>
    <col min="7" max="7" width="2.28125" style="2" customWidth="1"/>
    <col min="8" max="8" width="3.00390625" style="2" customWidth="1"/>
    <col min="9" max="9" width="2.8515625" style="2" customWidth="1"/>
    <col min="10" max="10" width="3.7109375" style="2" customWidth="1"/>
    <col min="11" max="11" width="3.28125" style="2" customWidth="1"/>
    <col min="12" max="12" width="3.57421875" style="2" customWidth="1"/>
    <col min="13" max="13" width="5.00390625" style="2" customWidth="1"/>
    <col min="14" max="14" width="4.28125" style="2" customWidth="1"/>
    <col min="15" max="15" width="4.8515625" style="2" customWidth="1"/>
    <col min="16" max="16" width="4.57421875" style="2" customWidth="1"/>
    <col min="17" max="17" width="3.7109375" style="2" customWidth="1"/>
    <col min="18" max="18" width="4.8515625" style="2" customWidth="1"/>
    <col min="19" max="20" width="3.421875" style="2" customWidth="1"/>
    <col min="21" max="21" width="4.7109375" style="2" customWidth="1"/>
    <col min="22" max="22" width="5.00390625" style="2" customWidth="1"/>
    <col min="23" max="23" width="3.57421875" style="2" customWidth="1"/>
    <col min="24" max="24" width="4.8515625" style="2" customWidth="1"/>
    <col min="25" max="25" width="5.7109375" style="2" customWidth="1"/>
    <col min="26" max="26" width="3.421875" style="2" customWidth="1"/>
    <col min="27" max="27" width="5.7109375" style="2" customWidth="1"/>
    <col min="28" max="28" width="3.421875" style="2" customWidth="1"/>
    <col min="29" max="29" width="5.00390625" style="2" customWidth="1"/>
    <col min="30" max="30" width="3.421875" style="2" customWidth="1"/>
    <col min="31" max="31" width="3.28125" style="2" customWidth="1"/>
    <col min="32" max="32" width="3.140625" style="2" customWidth="1"/>
    <col min="33" max="33" width="2.8515625" style="2" customWidth="1"/>
    <col min="34" max="35" width="3.140625" style="2" customWidth="1"/>
    <col min="36" max="36" width="3.28125" style="2" customWidth="1"/>
    <col min="37" max="37" width="3.140625" style="2" customWidth="1"/>
    <col min="38" max="38" width="3.28125" style="2" customWidth="1"/>
    <col min="39" max="39" width="3.140625" style="2" customWidth="1"/>
    <col min="40" max="40" width="3.421875" style="2" customWidth="1"/>
    <col min="41" max="41" width="3.140625" style="2" customWidth="1"/>
    <col min="42" max="42" width="3.421875" style="2" customWidth="1"/>
    <col min="43" max="43" width="3.57421875" style="2" customWidth="1"/>
    <col min="44" max="44" width="4.8515625" style="2" customWidth="1"/>
    <col min="45" max="45" width="3.421875" style="2" customWidth="1"/>
    <col min="46" max="46" width="4.140625" style="2" customWidth="1"/>
    <col min="47" max="47" width="3.8515625" style="2" customWidth="1"/>
    <col min="48" max="48" width="3.140625" style="2" customWidth="1"/>
    <col min="49" max="49" width="4.421875" style="2" customWidth="1"/>
    <col min="50" max="50" width="4.8515625" style="2" customWidth="1"/>
    <col min="51" max="51" width="3.8515625" style="2" customWidth="1"/>
    <col min="52" max="52" width="5.7109375" style="2" customWidth="1"/>
    <col min="53" max="53" width="4.57421875" style="2" customWidth="1"/>
    <col min="54" max="54" width="7.140625" style="2" customWidth="1"/>
    <col min="55" max="16384" width="9.140625" style="2" customWidth="1"/>
  </cols>
  <sheetData>
    <row r="1" spans="1:54" ht="26.25">
      <c r="A1" s="823" t="s">
        <v>374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823"/>
      <c r="AK1" s="823"/>
      <c r="AL1" s="823"/>
      <c r="AM1" s="823"/>
      <c r="AN1" s="823"/>
      <c r="AO1" s="823"/>
      <c r="AP1" s="823"/>
      <c r="AQ1" s="824" t="s">
        <v>361</v>
      </c>
      <c r="AR1" s="824"/>
      <c r="AS1" s="824"/>
      <c r="AT1" s="824"/>
      <c r="AU1" s="824"/>
      <c r="AV1" s="824"/>
      <c r="AW1" s="824"/>
      <c r="AX1" s="824"/>
      <c r="AY1" s="824"/>
      <c r="AZ1" s="824"/>
      <c r="BA1" s="824"/>
      <c r="BB1" s="824"/>
    </row>
    <row r="2" spans="1:54" ht="23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26.25" customHeight="1">
      <c r="A3" s="844" t="s">
        <v>285</v>
      </c>
      <c r="B3" s="844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</row>
    <row r="4" spans="1:54" ht="23.25" customHeight="1">
      <c r="A4" s="347" t="s">
        <v>238</v>
      </c>
      <c r="B4" s="34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812" t="s">
        <v>376</v>
      </c>
      <c r="AS4" s="812"/>
      <c r="AT4" s="812"/>
      <c r="AU4" s="812"/>
      <c r="AV4" s="812"/>
      <c r="AW4" s="812"/>
      <c r="AX4" s="812"/>
      <c r="AY4" s="812"/>
      <c r="AZ4" s="812"/>
      <c r="BA4" s="812"/>
      <c r="BB4" s="813"/>
    </row>
    <row r="5" spans="1:54" ht="27" customHeight="1">
      <c r="A5" s="815" t="s">
        <v>117</v>
      </c>
      <c r="B5" s="847" t="s">
        <v>264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9"/>
    </row>
    <row r="6" spans="1:54" ht="23.25" customHeight="1">
      <c r="A6" s="820"/>
      <c r="B6" s="850" t="s">
        <v>265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2"/>
      <c r="P6" s="850" t="s">
        <v>227</v>
      </c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2"/>
      <c r="AD6" s="850" t="s">
        <v>228</v>
      </c>
      <c r="AE6" s="851"/>
      <c r="AF6" s="851"/>
      <c r="AG6" s="851"/>
      <c r="AH6" s="851"/>
      <c r="AI6" s="851"/>
      <c r="AJ6" s="851"/>
      <c r="AK6" s="851"/>
      <c r="AL6" s="851"/>
      <c r="AM6" s="851"/>
      <c r="AN6" s="851"/>
      <c r="AO6" s="851"/>
      <c r="AP6" s="851"/>
      <c r="AQ6" s="852"/>
      <c r="AR6" s="850" t="s">
        <v>266</v>
      </c>
      <c r="AS6" s="851"/>
      <c r="AT6" s="851"/>
      <c r="AU6" s="851"/>
      <c r="AV6" s="851"/>
      <c r="AW6" s="851"/>
      <c r="AX6" s="851"/>
      <c r="AY6" s="851"/>
      <c r="AZ6" s="851"/>
      <c r="BA6" s="851"/>
      <c r="BB6" s="852"/>
    </row>
    <row r="7" spans="1:54" ht="39" customHeight="1">
      <c r="A7" s="820"/>
      <c r="B7" s="833" t="s">
        <v>258</v>
      </c>
      <c r="C7" s="843"/>
      <c r="D7" s="843"/>
      <c r="E7" s="833" t="s">
        <v>267</v>
      </c>
      <c r="F7" s="843"/>
      <c r="G7" s="843"/>
      <c r="H7" s="833" t="s">
        <v>260</v>
      </c>
      <c r="I7" s="843"/>
      <c r="J7" s="843"/>
      <c r="K7" s="833" t="s">
        <v>125</v>
      </c>
      <c r="L7" s="843"/>
      <c r="M7" s="843"/>
      <c r="N7" s="835" t="s">
        <v>268</v>
      </c>
      <c r="O7" s="835" t="s">
        <v>269</v>
      </c>
      <c r="P7" s="833" t="s">
        <v>258</v>
      </c>
      <c r="Q7" s="843"/>
      <c r="R7" s="843"/>
      <c r="S7" s="833" t="s">
        <v>270</v>
      </c>
      <c r="T7" s="843"/>
      <c r="U7" s="843"/>
      <c r="V7" s="833" t="s">
        <v>260</v>
      </c>
      <c r="W7" s="843"/>
      <c r="X7" s="843"/>
      <c r="Y7" s="833" t="s">
        <v>125</v>
      </c>
      <c r="Z7" s="843"/>
      <c r="AA7" s="843"/>
      <c r="AB7" s="835" t="s">
        <v>268</v>
      </c>
      <c r="AC7" s="835" t="s">
        <v>269</v>
      </c>
      <c r="AD7" s="833" t="s">
        <v>258</v>
      </c>
      <c r="AE7" s="843"/>
      <c r="AF7" s="843"/>
      <c r="AG7" s="833" t="s">
        <v>271</v>
      </c>
      <c r="AH7" s="843"/>
      <c r="AI7" s="843"/>
      <c r="AJ7" s="833" t="s">
        <v>260</v>
      </c>
      <c r="AK7" s="843"/>
      <c r="AL7" s="843"/>
      <c r="AM7" s="833" t="s">
        <v>125</v>
      </c>
      <c r="AN7" s="843"/>
      <c r="AO7" s="843"/>
      <c r="AP7" s="835" t="s">
        <v>268</v>
      </c>
      <c r="AQ7" s="835" t="s">
        <v>269</v>
      </c>
      <c r="AR7" s="838" t="s">
        <v>258</v>
      </c>
      <c r="AS7" s="838"/>
      <c r="AT7" s="838"/>
      <c r="AU7" s="838" t="s">
        <v>259</v>
      </c>
      <c r="AV7" s="838"/>
      <c r="AW7" s="838"/>
      <c r="AX7" s="838" t="s">
        <v>260</v>
      </c>
      <c r="AY7" s="838"/>
      <c r="AZ7" s="838"/>
      <c r="BA7" s="835" t="s">
        <v>268</v>
      </c>
      <c r="BB7" s="835" t="s">
        <v>269</v>
      </c>
    </row>
    <row r="8" spans="1:54" ht="28.5" customHeight="1">
      <c r="A8" s="820"/>
      <c r="B8" s="833" t="s">
        <v>272</v>
      </c>
      <c r="C8" s="834"/>
      <c r="D8" s="831" t="s">
        <v>273</v>
      </c>
      <c r="E8" s="833" t="s">
        <v>272</v>
      </c>
      <c r="F8" s="834"/>
      <c r="G8" s="831" t="s">
        <v>273</v>
      </c>
      <c r="H8" s="833" t="s">
        <v>272</v>
      </c>
      <c r="I8" s="834"/>
      <c r="J8" s="831" t="s">
        <v>273</v>
      </c>
      <c r="K8" s="833" t="s">
        <v>272</v>
      </c>
      <c r="L8" s="834"/>
      <c r="M8" s="831" t="s">
        <v>273</v>
      </c>
      <c r="N8" s="836"/>
      <c r="O8" s="836"/>
      <c r="P8" s="833" t="s">
        <v>272</v>
      </c>
      <c r="Q8" s="834"/>
      <c r="R8" s="831" t="s">
        <v>273</v>
      </c>
      <c r="S8" s="833" t="s">
        <v>272</v>
      </c>
      <c r="T8" s="834"/>
      <c r="U8" s="831" t="s">
        <v>273</v>
      </c>
      <c r="V8" s="833" t="s">
        <v>272</v>
      </c>
      <c r="W8" s="834"/>
      <c r="X8" s="831" t="s">
        <v>273</v>
      </c>
      <c r="Y8" s="833" t="s">
        <v>272</v>
      </c>
      <c r="Z8" s="834"/>
      <c r="AA8" s="831" t="s">
        <v>273</v>
      </c>
      <c r="AB8" s="836"/>
      <c r="AC8" s="836"/>
      <c r="AD8" s="833" t="s">
        <v>272</v>
      </c>
      <c r="AE8" s="834"/>
      <c r="AF8" s="831" t="s">
        <v>273</v>
      </c>
      <c r="AG8" s="833" t="s">
        <v>272</v>
      </c>
      <c r="AH8" s="834"/>
      <c r="AI8" s="831" t="s">
        <v>273</v>
      </c>
      <c r="AJ8" s="833" t="s">
        <v>272</v>
      </c>
      <c r="AK8" s="834"/>
      <c r="AL8" s="831" t="s">
        <v>273</v>
      </c>
      <c r="AM8" s="833" t="s">
        <v>272</v>
      </c>
      <c r="AN8" s="834"/>
      <c r="AO8" s="831" t="s">
        <v>273</v>
      </c>
      <c r="AP8" s="836"/>
      <c r="AQ8" s="836"/>
      <c r="AR8" s="833" t="s">
        <v>272</v>
      </c>
      <c r="AS8" s="834"/>
      <c r="AT8" s="839" t="s">
        <v>273</v>
      </c>
      <c r="AU8" s="841" t="s">
        <v>272</v>
      </c>
      <c r="AV8" s="842"/>
      <c r="AW8" s="839" t="s">
        <v>273</v>
      </c>
      <c r="AX8" s="841" t="s">
        <v>272</v>
      </c>
      <c r="AY8" s="842"/>
      <c r="AZ8" s="839" t="s">
        <v>273</v>
      </c>
      <c r="BA8" s="836"/>
      <c r="BB8" s="836"/>
    </row>
    <row r="9" spans="1:54" ht="33" customHeight="1">
      <c r="A9" s="846"/>
      <c r="B9" s="352" t="s">
        <v>274</v>
      </c>
      <c r="C9" s="353" t="s">
        <v>275</v>
      </c>
      <c r="D9" s="832"/>
      <c r="E9" s="352" t="s">
        <v>274</v>
      </c>
      <c r="F9" s="353" t="s">
        <v>275</v>
      </c>
      <c r="G9" s="832"/>
      <c r="H9" s="352" t="s">
        <v>274</v>
      </c>
      <c r="I9" s="353" t="s">
        <v>275</v>
      </c>
      <c r="J9" s="832"/>
      <c r="K9" s="352" t="s">
        <v>274</v>
      </c>
      <c r="L9" s="353" t="s">
        <v>275</v>
      </c>
      <c r="M9" s="832"/>
      <c r="N9" s="837"/>
      <c r="O9" s="837"/>
      <c r="P9" s="352" t="s">
        <v>274</v>
      </c>
      <c r="Q9" s="353" t="s">
        <v>275</v>
      </c>
      <c r="R9" s="832"/>
      <c r="S9" s="352" t="s">
        <v>274</v>
      </c>
      <c r="T9" s="353" t="s">
        <v>275</v>
      </c>
      <c r="U9" s="832"/>
      <c r="V9" s="352" t="s">
        <v>274</v>
      </c>
      <c r="W9" s="353" t="s">
        <v>275</v>
      </c>
      <c r="X9" s="832"/>
      <c r="Y9" s="352" t="s">
        <v>274</v>
      </c>
      <c r="Z9" s="353" t="s">
        <v>275</v>
      </c>
      <c r="AA9" s="832"/>
      <c r="AB9" s="837"/>
      <c r="AC9" s="837"/>
      <c r="AD9" s="352" t="s">
        <v>274</v>
      </c>
      <c r="AE9" s="353" t="s">
        <v>275</v>
      </c>
      <c r="AF9" s="832"/>
      <c r="AG9" s="352" t="s">
        <v>274</v>
      </c>
      <c r="AH9" s="353" t="s">
        <v>275</v>
      </c>
      <c r="AI9" s="832"/>
      <c r="AJ9" s="352" t="s">
        <v>274</v>
      </c>
      <c r="AK9" s="353" t="s">
        <v>275</v>
      </c>
      <c r="AL9" s="832"/>
      <c r="AM9" s="352" t="s">
        <v>274</v>
      </c>
      <c r="AN9" s="353" t="s">
        <v>275</v>
      </c>
      <c r="AO9" s="832"/>
      <c r="AP9" s="837"/>
      <c r="AQ9" s="837"/>
      <c r="AR9" s="352" t="s">
        <v>274</v>
      </c>
      <c r="AS9" s="353" t="s">
        <v>275</v>
      </c>
      <c r="AT9" s="840"/>
      <c r="AU9" s="352" t="s">
        <v>274</v>
      </c>
      <c r="AV9" s="353" t="s">
        <v>275</v>
      </c>
      <c r="AW9" s="840"/>
      <c r="AX9" s="352" t="s">
        <v>274</v>
      </c>
      <c r="AY9" s="353" t="s">
        <v>275</v>
      </c>
      <c r="AZ9" s="840"/>
      <c r="BA9" s="837"/>
      <c r="BB9" s="837"/>
    </row>
    <row r="10" spans="1:54" ht="23.25">
      <c r="A10" s="593" t="s">
        <v>276</v>
      </c>
      <c r="B10" s="437" t="s">
        <v>197</v>
      </c>
      <c r="C10" s="438" t="s">
        <v>197</v>
      </c>
      <c r="D10" s="438">
        <v>3</v>
      </c>
      <c r="E10" s="438" t="s">
        <v>197</v>
      </c>
      <c r="F10" s="438" t="s">
        <v>197</v>
      </c>
      <c r="G10" s="438" t="s">
        <v>197</v>
      </c>
      <c r="H10" s="438" t="s">
        <v>197</v>
      </c>
      <c r="I10" s="438" t="s">
        <v>197</v>
      </c>
      <c r="J10" s="438" t="s">
        <v>197</v>
      </c>
      <c r="K10" s="591" t="s">
        <v>197</v>
      </c>
      <c r="L10" s="591" t="s">
        <v>197</v>
      </c>
      <c r="M10" s="438">
        <f>SUM(D10,G10,J10)</f>
        <v>3</v>
      </c>
      <c r="N10" s="438">
        <v>1</v>
      </c>
      <c r="O10" s="438">
        <f>SUM(K10:N10)</f>
        <v>4</v>
      </c>
      <c r="P10" s="438">
        <v>3</v>
      </c>
      <c r="Q10" s="438" t="s">
        <v>197</v>
      </c>
      <c r="R10" s="438">
        <v>2</v>
      </c>
      <c r="S10" s="438" t="s">
        <v>197</v>
      </c>
      <c r="T10" s="438" t="s">
        <v>197</v>
      </c>
      <c r="U10" s="438">
        <v>1</v>
      </c>
      <c r="V10" s="591" t="s">
        <v>197</v>
      </c>
      <c r="W10" s="591" t="s">
        <v>197</v>
      </c>
      <c r="X10" s="591" t="s">
        <v>197</v>
      </c>
      <c r="Y10" s="438">
        <f>SUM(P10,S10,V10)</f>
        <v>3</v>
      </c>
      <c r="Z10" s="591" t="s">
        <v>197</v>
      </c>
      <c r="AA10" s="438">
        <f aca="true" t="shared" si="0" ref="AA10:AA17">SUM(R10,U10,X10)</f>
        <v>3</v>
      </c>
      <c r="AB10" s="591" t="s">
        <v>197</v>
      </c>
      <c r="AC10" s="438">
        <f>SUM(Y10:AB10)</f>
        <v>6</v>
      </c>
      <c r="AD10" s="591" t="s">
        <v>197</v>
      </c>
      <c r="AE10" s="591" t="s">
        <v>197</v>
      </c>
      <c r="AF10" s="591" t="s">
        <v>197</v>
      </c>
      <c r="AG10" s="591" t="s">
        <v>197</v>
      </c>
      <c r="AH10" s="591" t="s">
        <v>197</v>
      </c>
      <c r="AI10" s="591" t="s">
        <v>197</v>
      </c>
      <c r="AJ10" s="591" t="s">
        <v>197</v>
      </c>
      <c r="AK10" s="591" t="s">
        <v>197</v>
      </c>
      <c r="AL10" s="591" t="s">
        <v>197</v>
      </c>
      <c r="AM10" s="591" t="s">
        <v>197</v>
      </c>
      <c r="AN10" s="591" t="s">
        <v>197</v>
      </c>
      <c r="AO10" s="591" t="s">
        <v>197</v>
      </c>
      <c r="AP10" s="591" t="s">
        <v>197</v>
      </c>
      <c r="AQ10" s="591" t="s">
        <v>197</v>
      </c>
      <c r="AR10" s="438">
        <f>SUM(B10,P10,AD10)</f>
        <v>3</v>
      </c>
      <c r="AS10" s="438" t="s">
        <v>197</v>
      </c>
      <c r="AT10" s="438">
        <f aca="true" t="shared" si="1" ref="AT10:AT17">SUM(D10,R10,AF10)</f>
        <v>5</v>
      </c>
      <c r="AU10" s="438" t="s">
        <v>197</v>
      </c>
      <c r="AV10" s="438" t="s">
        <v>197</v>
      </c>
      <c r="AW10" s="438">
        <f>SUM(G10,U10,AI10)</f>
        <v>1</v>
      </c>
      <c r="AX10" s="591" t="s">
        <v>197</v>
      </c>
      <c r="AY10" s="591" t="s">
        <v>197</v>
      </c>
      <c r="AZ10" s="591" t="s">
        <v>197</v>
      </c>
      <c r="BA10" s="438">
        <f aca="true" t="shared" si="2" ref="BA10:BA17">SUM(N10,AB10,AP10)</f>
        <v>1</v>
      </c>
      <c r="BB10" s="438">
        <f>SUM(AR10:BA10)</f>
        <v>10</v>
      </c>
    </row>
    <row r="11" spans="1:54" ht="23.25">
      <c r="A11" s="595" t="s">
        <v>277</v>
      </c>
      <c r="B11" s="437">
        <v>2</v>
      </c>
      <c r="C11" s="438" t="s">
        <v>197</v>
      </c>
      <c r="D11" s="438">
        <v>1</v>
      </c>
      <c r="E11" s="438" t="s">
        <v>197</v>
      </c>
      <c r="F11" s="438" t="s">
        <v>197</v>
      </c>
      <c r="G11" s="438" t="s">
        <v>197</v>
      </c>
      <c r="H11" s="438" t="s">
        <v>197</v>
      </c>
      <c r="I11" s="438" t="s">
        <v>197</v>
      </c>
      <c r="J11" s="438" t="s">
        <v>197</v>
      </c>
      <c r="K11" s="438">
        <f>SUM(B11,E11,H11)</f>
        <v>2</v>
      </c>
      <c r="L11" s="438" t="s">
        <v>197</v>
      </c>
      <c r="M11" s="438">
        <f>SUM(D11,G11,J11)</f>
        <v>1</v>
      </c>
      <c r="N11" s="438">
        <v>3</v>
      </c>
      <c r="O11" s="438">
        <f>SUM(K11:N11)</f>
        <v>6</v>
      </c>
      <c r="P11" s="438" t="s">
        <v>197</v>
      </c>
      <c r="Q11" s="438" t="s">
        <v>197</v>
      </c>
      <c r="R11" s="438">
        <v>4</v>
      </c>
      <c r="S11" s="438">
        <v>1</v>
      </c>
      <c r="T11" s="438" t="s">
        <v>197</v>
      </c>
      <c r="U11" s="438" t="s">
        <v>197</v>
      </c>
      <c r="V11" s="591" t="s">
        <v>197</v>
      </c>
      <c r="W11" s="438">
        <v>1</v>
      </c>
      <c r="X11" s="438">
        <v>1</v>
      </c>
      <c r="Y11" s="438">
        <f>SUM(P11,S11,V11)</f>
        <v>1</v>
      </c>
      <c r="Z11" s="438">
        <f>SUM(Q11,T11,W11)</f>
        <v>1</v>
      </c>
      <c r="AA11" s="438">
        <f t="shared" si="0"/>
        <v>5</v>
      </c>
      <c r="AB11" s="591" t="s">
        <v>197</v>
      </c>
      <c r="AC11" s="438">
        <f>SUM(Y11:AB11)</f>
        <v>7</v>
      </c>
      <c r="AD11" s="591" t="s">
        <v>197</v>
      </c>
      <c r="AE11" s="591" t="s">
        <v>197</v>
      </c>
      <c r="AF11" s="591" t="s">
        <v>197</v>
      </c>
      <c r="AG11" s="591" t="s">
        <v>197</v>
      </c>
      <c r="AH11" s="591" t="s">
        <v>197</v>
      </c>
      <c r="AI11" s="591" t="s">
        <v>197</v>
      </c>
      <c r="AJ11" s="591" t="s">
        <v>197</v>
      </c>
      <c r="AK11" s="591" t="s">
        <v>197</v>
      </c>
      <c r="AL11" s="591" t="s">
        <v>197</v>
      </c>
      <c r="AM11" s="591" t="s">
        <v>197</v>
      </c>
      <c r="AN11" s="591" t="s">
        <v>197</v>
      </c>
      <c r="AO11" s="591" t="s">
        <v>197</v>
      </c>
      <c r="AP11" s="591" t="s">
        <v>197</v>
      </c>
      <c r="AQ11" s="591" t="s">
        <v>197</v>
      </c>
      <c r="AR11" s="438">
        <f>SUM(B11,P11,AD11)</f>
        <v>2</v>
      </c>
      <c r="AS11" s="438" t="s">
        <v>197</v>
      </c>
      <c r="AT11" s="438">
        <f t="shared" si="1"/>
        <v>5</v>
      </c>
      <c r="AU11" s="438">
        <f>SUM(E11,S11,AG11)</f>
        <v>1</v>
      </c>
      <c r="AV11" s="438" t="s">
        <v>197</v>
      </c>
      <c r="AW11" s="438" t="s">
        <v>197</v>
      </c>
      <c r="AX11" s="591" t="s">
        <v>197</v>
      </c>
      <c r="AY11" s="438">
        <f>SUM(I11,W11,AK11)</f>
        <v>1</v>
      </c>
      <c r="AZ11" s="438">
        <f>SUM(J11,X11,AL11)</f>
        <v>1</v>
      </c>
      <c r="BA11" s="438">
        <f t="shared" si="2"/>
        <v>3</v>
      </c>
      <c r="BB11" s="438">
        <f aca="true" t="shared" si="3" ref="BB11:BB17">SUM(AR11:BA11)</f>
        <v>13</v>
      </c>
    </row>
    <row r="12" spans="1:54" ht="23.25">
      <c r="A12" s="595" t="s">
        <v>278</v>
      </c>
      <c r="B12" s="437">
        <v>1</v>
      </c>
      <c r="C12" s="438" t="s">
        <v>197</v>
      </c>
      <c r="D12" s="438">
        <v>1</v>
      </c>
      <c r="E12" s="438" t="s">
        <v>197</v>
      </c>
      <c r="F12" s="438" t="s">
        <v>197</v>
      </c>
      <c r="G12" s="438" t="s">
        <v>197</v>
      </c>
      <c r="H12" s="438" t="s">
        <v>197</v>
      </c>
      <c r="I12" s="438" t="s">
        <v>197</v>
      </c>
      <c r="J12" s="438">
        <v>2</v>
      </c>
      <c r="K12" s="438">
        <f>SUM(B12,E12,H12)</f>
        <v>1</v>
      </c>
      <c r="L12" s="438" t="s">
        <v>197</v>
      </c>
      <c r="M12" s="438">
        <f>SUM(D12,G12,J12)</f>
        <v>3</v>
      </c>
      <c r="N12" s="438">
        <v>2</v>
      </c>
      <c r="O12" s="438">
        <f aca="true" t="shared" si="4" ref="O12:O17">SUM(K12:N12)</f>
        <v>6</v>
      </c>
      <c r="P12" s="438">
        <v>2</v>
      </c>
      <c r="Q12" s="438" t="s">
        <v>197</v>
      </c>
      <c r="R12" s="438">
        <v>2</v>
      </c>
      <c r="S12" s="438">
        <v>1</v>
      </c>
      <c r="T12" s="438" t="s">
        <v>197</v>
      </c>
      <c r="U12" s="438" t="s">
        <v>197</v>
      </c>
      <c r="V12" s="438">
        <v>1</v>
      </c>
      <c r="W12" s="438" t="s">
        <v>197</v>
      </c>
      <c r="X12" s="438" t="s">
        <v>197</v>
      </c>
      <c r="Y12" s="438">
        <f>SUM(P12,S12,V12)</f>
        <v>4</v>
      </c>
      <c r="Z12" s="438" t="s">
        <v>197</v>
      </c>
      <c r="AA12" s="438">
        <f t="shared" si="0"/>
        <v>2</v>
      </c>
      <c r="AB12" s="438">
        <v>1</v>
      </c>
      <c r="AC12" s="438">
        <f aca="true" t="shared" si="5" ref="AC12:AC17">SUM(Y12:AB12)</f>
        <v>7</v>
      </c>
      <c r="AD12" s="591" t="s">
        <v>197</v>
      </c>
      <c r="AE12" s="591" t="s">
        <v>197</v>
      </c>
      <c r="AF12" s="591" t="s">
        <v>197</v>
      </c>
      <c r="AG12" s="591" t="s">
        <v>197</v>
      </c>
      <c r="AH12" s="591" t="s">
        <v>197</v>
      </c>
      <c r="AI12" s="591" t="s">
        <v>197</v>
      </c>
      <c r="AJ12" s="591" t="s">
        <v>197</v>
      </c>
      <c r="AK12" s="591" t="s">
        <v>197</v>
      </c>
      <c r="AL12" s="591" t="s">
        <v>197</v>
      </c>
      <c r="AM12" s="591" t="s">
        <v>197</v>
      </c>
      <c r="AN12" s="591" t="s">
        <v>197</v>
      </c>
      <c r="AO12" s="591" t="s">
        <v>197</v>
      </c>
      <c r="AP12" s="591" t="s">
        <v>197</v>
      </c>
      <c r="AQ12" s="591" t="s">
        <v>197</v>
      </c>
      <c r="AR12" s="438">
        <f>SUM(B12,P12,AD12)</f>
        <v>3</v>
      </c>
      <c r="AS12" s="438" t="s">
        <v>197</v>
      </c>
      <c r="AT12" s="438">
        <f>SUM(D12,R12,AF12)</f>
        <v>3</v>
      </c>
      <c r="AU12" s="438">
        <f>SUM(E12,S12,AG12)</f>
        <v>1</v>
      </c>
      <c r="AV12" s="438" t="s">
        <v>197</v>
      </c>
      <c r="AW12" s="438" t="s">
        <v>197</v>
      </c>
      <c r="AX12" s="438">
        <f>SUM(H12,V12,AJ12)</f>
        <v>1</v>
      </c>
      <c r="AY12" s="438" t="s">
        <v>197</v>
      </c>
      <c r="AZ12" s="438">
        <f>SUM(J12,X12,AL12)</f>
        <v>2</v>
      </c>
      <c r="BA12" s="438">
        <f>SUM(N12,AB12,AP12)</f>
        <v>3</v>
      </c>
      <c r="BB12" s="438">
        <f t="shared" si="3"/>
        <v>13</v>
      </c>
    </row>
    <row r="13" spans="1:54" ht="23.25">
      <c r="A13" s="595" t="s">
        <v>279</v>
      </c>
      <c r="B13" s="437">
        <v>1</v>
      </c>
      <c r="C13" s="438" t="s">
        <v>197</v>
      </c>
      <c r="D13" s="438">
        <v>2</v>
      </c>
      <c r="E13" s="438" t="s">
        <v>197</v>
      </c>
      <c r="F13" s="438" t="s">
        <v>197</v>
      </c>
      <c r="G13" s="438" t="s">
        <v>197</v>
      </c>
      <c r="H13" s="438" t="s">
        <v>197</v>
      </c>
      <c r="I13" s="438" t="s">
        <v>197</v>
      </c>
      <c r="J13" s="438">
        <v>1</v>
      </c>
      <c r="K13" s="438">
        <f>SUM(B13,E13,H13)</f>
        <v>1</v>
      </c>
      <c r="L13" s="438" t="s">
        <v>197</v>
      </c>
      <c r="M13" s="438">
        <f>SUM(D13,G13,J13)</f>
        <v>3</v>
      </c>
      <c r="N13" s="438">
        <v>4</v>
      </c>
      <c r="O13" s="438">
        <f t="shared" si="4"/>
        <v>8</v>
      </c>
      <c r="P13" s="438">
        <v>2</v>
      </c>
      <c r="Q13" s="438" t="s">
        <v>197</v>
      </c>
      <c r="R13" s="438">
        <v>0</v>
      </c>
      <c r="S13" s="438" t="s">
        <v>197</v>
      </c>
      <c r="T13" s="438" t="s">
        <v>197</v>
      </c>
      <c r="U13" s="438">
        <v>1</v>
      </c>
      <c r="V13" s="438">
        <v>1</v>
      </c>
      <c r="W13" s="438">
        <v>1</v>
      </c>
      <c r="X13" s="438">
        <v>1</v>
      </c>
      <c r="Y13" s="438">
        <f>SUM(P13,S13,V13)</f>
        <v>3</v>
      </c>
      <c r="Z13" s="438">
        <f>SUM(Q13,T13,W13)</f>
        <v>1</v>
      </c>
      <c r="AA13" s="438">
        <f t="shared" si="0"/>
        <v>2</v>
      </c>
      <c r="AB13" s="438" t="s">
        <v>197</v>
      </c>
      <c r="AC13" s="438">
        <f t="shared" si="5"/>
        <v>6</v>
      </c>
      <c r="AD13" s="591" t="s">
        <v>197</v>
      </c>
      <c r="AE13" s="591" t="s">
        <v>197</v>
      </c>
      <c r="AF13" s="591" t="s">
        <v>197</v>
      </c>
      <c r="AG13" s="591" t="s">
        <v>197</v>
      </c>
      <c r="AH13" s="591" t="s">
        <v>197</v>
      </c>
      <c r="AI13" s="591" t="s">
        <v>197</v>
      </c>
      <c r="AJ13" s="591" t="s">
        <v>197</v>
      </c>
      <c r="AK13" s="591" t="s">
        <v>197</v>
      </c>
      <c r="AL13" s="591" t="s">
        <v>197</v>
      </c>
      <c r="AM13" s="591" t="s">
        <v>197</v>
      </c>
      <c r="AN13" s="591" t="s">
        <v>197</v>
      </c>
      <c r="AO13" s="591" t="s">
        <v>197</v>
      </c>
      <c r="AP13" s="591" t="s">
        <v>197</v>
      </c>
      <c r="AQ13" s="591" t="s">
        <v>197</v>
      </c>
      <c r="AR13" s="438">
        <f>SUM(B13,P13,AD13)</f>
        <v>3</v>
      </c>
      <c r="AS13" s="438" t="s">
        <v>197</v>
      </c>
      <c r="AT13" s="438">
        <f t="shared" si="1"/>
        <v>2</v>
      </c>
      <c r="AU13" s="438" t="s">
        <v>197</v>
      </c>
      <c r="AV13" s="438" t="s">
        <v>197</v>
      </c>
      <c r="AW13" s="438">
        <f>SUM(G13,U13,AI13)</f>
        <v>1</v>
      </c>
      <c r="AX13" s="438">
        <f>SUM(H13,V13,AJ13)</f>
        <v>1</v>
      </c>
      <c r="AY13" s="438">
        <f>SUM(I13,W13,AK13)</f>
        <v>1</v>
      </c>
      <c r="AZ13" s="438">
        <f>SUM(J13,X13,AL13)</f>
        <v>2</v>
      </c>
      <c r="BA13" s="438">
        <f t="shared" si="2"/>
        <v>4</v>
      </c>
      <c r="BB13" s="438">
        <f t="shared" si="3"/>
        <v>14</v>
      </c>
    </row>
    <row r="14" spans="1:54" ht="23.25">
      <c r="A14" s="595" t="s">
        <v>280</v>
      </c>
      <c r="B14" s="437">
        <v>1</v>
      </c>
      <c r="C14" s="438" t="s">
        <v>197</v>
      </c>
      <c r="D14" s="438">
        <v>1</v>
      </c>
      <c r="E14" s="438" t="s">
        <v>197</v>
      </c>
      <c r="F14" s="438" t="s">
        <v>197</v>
      </c>
      <c r="G14" s="438" t="s">
        <v>197</v>
      </c>
      <c r="H14" s="438" t="s">
        <v>197</v>
      </c>
      <c r="I14" s="438" t="s">
        <v>197</v>
      </c>
      <c r="J14" s="591">
        <v>1.5</v>
      </c>
      <c r="K14" s="438">
        <f>SUM(B14,E14,H14)</f>
        <v>1</v>
      </c>
      <c r="L14" s="438" t="s">
        <v>197</v>
      </c>
      <c r="M14" s="591">
        <f>SUM(D14,G14,J14)</f>
        <v>2.5</v>
      </c>
      <c r="N14" s="438">
        <v>3</v>
      </c>
      <c r="O14" s="591">
        <f t="shared" si="4"/>
        <v>6.5</v>
      </c>
      <c r="P14" s="438">
        <v>2</v>
      </c>
      <c r="Q14" s="438" t="s">
        <v>197</v>
      </c>
      <c r="R14" s="438">
        <v>1</v>
      </c>
      <c r="S14" s="438" t="s">
        <v>197</v>
      </c>
      <c r="T14" s="438" t="s">
        <v>197</v>
      </c>
      <c r="U14" s="438" t="s">
        <v>197</v>
      </c>
      <c r="V14" s="591" t="s">
        <v>197</v>
      </c>
      <c r="W14" s="438" t="s">
        <v>197</v>
      </c>
      <c r="X14" s="591" t="s">
        <v>197</v>
      </c>
      <c r="Y14" s="438">
        <f>SUM(P14,S14,V14)</f>
        <v>2</v>
      </c>
      <c r="Z14" s="438" t="s">
        <v>197</v>
      </c>
      <c r="AA14" s="438">
        <f t="shared" si="0"/>
        <v>1</v>
      </c>
      <c r="AB14" s="438" t="s">
        <v>197</v>
      </c>
      <c r="AC14" s="438">
        <f t="shared" si="5"/>
        <v>3</v>
      </c>
      <c r="AD14" s="591" t="s">
        <v>197</v>
      </c>
      <c r="AE14" s="591" t="s">
        <v>197</v>
      </c>
      <c r="AF14" s="591" t="s">
        <v>197</v>
      </c>
      <c r="AG14" s="591" t="s">
        <v>197</v>
      </c>
      <c r="AH14" s="591" t="s">
        <v>197</v>
      </c>
      <c r="AI14" s="591" t="s">
        <v>197</v>
      </c>
      <c r="AJ14" s="591" t="s">
        <v>197</v>
      </c>
      <c r="AK14" s="591" t="s">
        <v>197</v>
      </c>
      <c r="AL14" s="591" t="s">
        <v>197</v>
      </c>
      <c r="AM14" s="591" t="s">
        <v>197</v>
      </c>
      <c r="AN14" s="591" t="s">
        <v>197</v>
      </c>
      <c r="AO14" s="591" t="s">
        <v>197</v>
      </c>
      <c r="AP14" s="591" t="s">
        <v>197</v>
      </c>
      <c r="AQ14" s="591" t="s">
        <v>197</v>
      </c>
      <c r="AR14" s="438">
        <f>SUM(B14,P14,AD14)</f>
        <v>3</v>
      </c>
      <c r="AS14" s="438" t="s">
        <v>197</v>
      </c>
      <c r="AT14" s="438">
        <f t="shared" si="1"/>
        <v>2</v>
      </c>
      <c r="AU14" s="438" t="s">
        <v>197</v>
      </c>
      <c r="AV14" s="438" t="s">
        <v>197</v>
      </c>
      <c r="AW14" s="438" t="s">
        <v>197</v>
      </c>
      <c r="AX14" s="591" t="s">
        <v>197</v>
      </c>
      <c r="AY14" s="438" t="s">
        <v>197</v>
      </c>
      <c r="AZ14" s="591">
        <f>SUM(J14,X14,AL14)</f>
        <v>1.5</v>
      </c>
      <c r="BA14" s="438">
        <f t="shared" si="2"/>
        <v>3</v>
      </c>
      <c r="BB14" s="591">
        <f t="shared" si="3"/>
        <v>9.5</v>
      </c>
    </row>
    <row r="15" spans="1:54" ht="23.25">
      <c r="A15" s="595" t="s">
        <v>281</v>
      </c>
      <c r="B15" s="437" t="s">
        <v>197</v>
      </c>
      <c r="C15" s="438" t="s">
        <v>197</v>
      </c>
      <c r="D15" s="438" t="s">
        <v>197</v>
      </c>
      <c r="E15" s="438" t="s">
        <v>197</v>
      </c>
      <c r="F15" s="438" t="s">
        <v>197</v>
      </c>
      <c r="G15" s="438" t="s">
        <v>197</v>
      </c>
      <c r="H15" s="438" t="s">
        <v>197</v>
      </c>
      <c r="I15" s="438" t="s">
        <v>197</v>
      </c>
      <c r="J15" s="438" t="s">
        <v>197</v>
      </c>
      <c r="K15" s="438" t="s">
        <v>197</v>
      </c>
      <c r="L15" s="438" t="s">
        <v>197</v>
      </c>
      <c r="M15" s="591" t="s">
        <v>197</v>
      </c>
      <c r="N15" s="438">
        <v>2</v>
      </c>
      <c r="O15" s="438">
        <f t="shared" si="4"/>
        <v>2</v>
      </c>
      <c r="P15" s="438" t="s">
        <v>197</v>
      </c>
      <c r="Q15" s="438" t="s">
        <v>197</v>
      </c>
      <c r="R15" s="438">
        <v>2</v>
      </c>
      <c r="S15" s="438" t="s">
        <v>197</v>
      </c>
      <c r="T15" s="438" t="s">
        <v>197</v>
      </c>
      <c r="U15" s="438">
        <v>1</v>
      </c>
      <c r="V15" s="591" t="s">
        <v>197</v>
      </c>
      <c r="W15" s="438" t="s">
        <v>197</v>
      </c>
      <c r="X15" s="591" t="s">
        <v>197</v>
      </c>
      <c r="Y15" s="591" t="s">
        <v>197</v>
      </c>
      <c r="Z15" s="438" t="s">
        <v>197</v>
      </c>
      <c r="AA15" s="438">
        <f t="shared" si="0"/>
        <v>3</v>
      </c>
      <c r="AB15" s="438">
        <v>1</v>
      </c>
      <c r="AC15" s="438">
        <f t="shared" si="5"/>
        <v>4</v>
      </c>
      <c r="AD15" s="591" t="s">
        <v>197</v>
      </c>
      <c r="AE15" s="591" t="s">
        <v>197</v>
      </c>
      <c r="AF15" s="591" t="s">
        <v>197</v>
      </c>
      <c r="AG15" s="591" t="s">
        <v>197</v>
      </c>
      <c r="AH15" s="591" t="s">
        <v>197</v>
      </c>
      <c r="AI15" s="591" t="s">
        <v>197</v>
      </c>
      <c r="AJ15" s="591" t="s">
        <v>197</v>
      </c>
      <c r="AK15" s="591" t="s">
        <v>197</v>
      </c>
      <c r="AL15" s="591" t="s">
        <v>197</v>
      </c>
      <c r="AM15" s="591" t="s">
        <v>197</v>
      </c>
      <c r="AN15" s="591" t="s">
        <v>197</v>
      </c>
      <c r="AO15" s="591" t="s">
        <v>197</v>
      </c>
      <c r="AP15" s="591" t="s">
        <v>197</v>
      </c>
      <c r="AQ15" s="591" t="s">
        <v>197</v>
      </c>
      <c r="AR15" s="438" t="s">
        <v>197</v>
      </c>
      <c r="AS15" s="438" t="s">
        <v>197</v>
      </c>
      <c r="AT15" s="438">
        <f t="shared" si="1"/>
        <v>2</v>
      </c>
      <c r="AU15" s="438" t="s">
        <v>197</v>
      </c>
      <c r="AV15" s="438" t="s">
        <v>197</v>
      </c>
      <c r="AW15" s="438">
        <f>SUM(G15,U15,AI15)</f>
        <v>1</v>
      </c>
      <c r="AX15" s="591" t="s">
        <v>197</v>
      </c>
      <c r="AY15" s="438" t="s">
        <v>197</v>
      </c>
      <c r="AZ15" s="591" t="s">
        <v>197</v>
      </c>
      <c r="BA15" s="438">
        <f t="shared" si="2"/>
        <v>3</v>
      </c>
      <c r="BB15" s="438">
        <f t="shared" si="3"/>
        <v>6</v>
      </c>
    </row>
    <row r="16" spans="1:54" ht="23.25">
      <c r="A16" s="596" t="s">
        <v>282</v>
      </c>
      <c r="B16" s="439" t="s">
        <v>197</v>
      </c>
      <c r="C16" s="438" t="s">
        <v>197</v>
      </c>
      <c r="D16" s="438">
        <v>1</v>
      </c>
      <c r="E16" s="438" t="s">
        <v>197</v>
      </c>
      <c r="F16" s="438" t="s">
        <v>197</v>
      </c>
      <c r="G16" s="438" t="s">
        <v>197</v>
      </c>
      <c r="H16" s="438" t="s">
        <v>197</v>
      </c>
      <c r="I16" s="438" t="s">
        <v>197</v>
      </c>
      <c r="J16" s="438">
        <v>3</v>
      </c>
      <c r="K16" s="438" t="s">
        <v>197</v>
      </c>
      <c r="L16" s="438" t="s">
        <v>197</v>
      </c>
      <c r="M16" s="438">
        <f>SUM(D16,G16,J16)</f>
        <v>4</v>
      </c>
      <c r="N16" s="438">
        <v>1</v>
      </c>
      <c r="O16" s="438">
        <f t="shared" si="4"/>
        <v>5</v>
      </c>
      <c r="P16" s="438" t="s">
        <v>197</v>
      </c>
      <c r="Q16" s="438" t="s">
        <v>197</v>
      </c>
      <c r="R16" s="438">
        <v>2</v>
      </c>
      <c r="S16" s="438">
        <v>1</v>
      </c>
      <c r="T16" s="438" t="s">
        <v>197</v>
      </c>
      <c r="U16" s="591" t="s">
        <v>197</v>
      </c>
      <c r="V16" s="591">
        <v>2.5</v>
      </c>
      <c r="W16" s="438">
        <v>2</v>
      </c>
      <c r="X16" s="591">
        <v>3.5</v>
      </c>
      <c r="Y16" s="591">
        <f>SUM(P16,S16,V16)</f>
        <v>3.5</v>
      </c>
      <c r="Z16" s="438">
        <f>SUM(Q16,T16,W16)</f>
        <v>2</v>
      </c>
      <c r="AA16" s="591">
        <f t="shared" si="0"/>
        <v>5.5</v>
      </c>
      <c r="AB16" s="438" t="s">
        <v>197</v>
      </c>
      <c r="AC16" s="438">
        <f t="shared" si="5"/>
        <v>11</v>
      </c>
      <c r="AD16" s="591" t="s">
        <v>197</v>
      </c>
      <c r="AE16" s="591" t="s">
        <v>197</v>
      </c>
      <c r="AF16" s="591" t="s">
        <v>197</v>
      </c>
      <c r="AG16" s="591" t="s">
        <v>197</v>
      </c>
      <c r="AH16" s="591" t="s">
        <v>197</v>
      </c>
      <c r="AI16" s="591" t="s">
        <v>197</v>
      </c>
      <c r="AJ16" s="591" t="s">
        <v>197</v>
      </c>
      <c r="AK16" s="591" t="s">
        <v>197</v>
      </c>
      <c r="AL16" s="591" t="s">
        <v>197</v>
      </c>
      <c r="AM16" s="591" t="s">
        <v>197</v>
      </c>
      <c r="AN16" s="591" t="s">
        <v>197</v>
      </c>
      <c r="AO16" s="591" t="s">
        <v>197</v>
      </c>
      <c r="AP16" s="591" t="s">
        <v>197</v>
      </c>
      <c r="AQ16" s="591" t="s">
        <v>197</v>
      </c>
      <c r="AR16" s="438" t="s">
        <v>197</v>
      </c>
      <c r="AS16" s="438" t="s">
        <v>197</v>
      </c>
      <c r="AT16" s="438">
        <f t="shared" si="1"/>
        <v>3</v>
      </c>
      <c r="AU16" s="438">
        <f>SUM(E16,S16,AG16)</f>
        <v>1</v>
      </c>
      <c r="AV16" s="438" t="s">
        <v>197</v>
      </c>
      <c r="AW16" s="591" t="s">
        <v>197</v>
      </c>
      <c r="AX16" s="591">
        <f aca="true" t="shared" si="6" ref="AX16:AZ17">SUM(H16,V16,AJ16)</f>
        <v>2.5</v>
      </c>
      <c r="AY16" s="438">
        <f t="shared" si="6"/>
        <v>2</v>
      </c>
      <c r="AZ16" s="591">
        <f t="shared" si="6"/>
        <v>6.5</v>
      </c>
      <c r="BA16" s="438">
        <f t="shared" si="2"/>
        <v>1</v>
      </c>
      <c r="BB16" s="438">
        <f t="shared" si="3"/>
        <v>16</v>
      </c>
    </row>
    <row r="17" spans="1:54" ht="23.25">
      <c r="A17" s="594" t="s">
        <v>283</v>
      </c>
      <c r="B17" s="439" t="s">
        <v>197</v>
      </c>
      <c r="C17" s="438" t="s">
        <v>197</v>
      </c>
      <c r="D17" s="438">
        <v>5</v>
      </c>
      <c r="E17" s="438" t="s">
        <v>197</v>
      </c>
      <c r="F17" s="438" t="s">
        <v>197</v>
      </c>
      <c r="G17" s="438" t="s">
        <v>197</v>
      </c>
      <c r="H17" s="438" t="s">
        <v>197</v>
      </c>
      <c r="I17" s="438" t="s">
        <v>197</v>
      </c>
      <c r="J17" s="438">
        <v>5</v>
      </c>
      <c r="K17" s="438" t="s">
        <v>197</v>
      </c>
      <c r="L17" s="438" t="s">
        <v>197</v>
      </c>
      <c r="M17" s="438">
        <f>SUM(D17,G17,J17)</f>
        <v>10</v>
      </c>
      <c r="N17" s="438">
        <v>19</v>
      </c>
      <c r="O17" s="438">
        <f t="shared" si="4"/>
        <v>29</v>
      </c>
      <c r="P17" s="438">
        <v>7</v>
      </c>
      <c r="Q17" s="438" t="s">
        <v>197</v>
      </c>
      <c r="R17" s="438">
        <v>21</v>
      </c>
      <c r="S17" s="438" t="s">
        <v>197</v>
      </c>
      <c r="T17" s="438" t="s">
        <v>197</v>
      </c>
      <c r="U17" s="591">
        <v>1.5</v>
      </c>
      <c r="V17" s="438">
        <v>2</v>
      </c>
      <c r="W17" s="438">
        <v>3</v>
      </c>
      <c r="X17" s="591">
        <v>16.5</v>
      </c>
      <c r="Y17" s="438">
        <f>SUM(P17,S17,V17)</f>
        <v>9</v>
      </c>
      <c r="Z17" s="438">
        <f>SUM(Q17,T17,W17)</f>
        <v>3</v>
      </c>
      <c r="AA17" s="438">
        <f t="shared" si="0"/>
        <v>39</v>
      </c>
      <c r="AB17" s="438">
        <v>3</v>
      </c>
      <c r="AC17" s="438">
        <f t="shared" si="5"/>
        <v>54</v>
      </c>
      <c r="AD17" s="438">
        <v>2</v>
      </c>
      <c r="AE17" s="438">
        <v>3</v>
      </c>
      <c r="AF17" s="438">
        <v>2</v>
      </c>
      <c r="AG17" s="438" t="s">
        <v>197</v>
      </c>
      <c r="AH17" s="438" t="s">
        <v>197</v>
      </c>
      <c r="AI17" s="438" t="s">
        <v>197</v>
      </c>
      <c r="AJ17" s="438" t="s">
        <v>197</v>
      </c>
      <c r="AK17" s="438" t="s">
        <v>197</v>
      </c>
      <c r="AL17" s="438" t="s">
        <v>197</v>
      </c>
      <c r="AM17" s="438">
        <f>SUM(AD17,AG17,AJ17)</f>
        <v>2</v>
      </c>
      <c r="AN17" s="438">
        <f>SUM(AE17,AH17,AK17)</f>
        <v>3</v>
      </c>
      <c r="AO17" s="438">
        <f>SUM(AF17,AI17,AL17)</f>
        <v>2</v>
      </c>
      <c r="AP17" s="438" t="s">
        <v>197</v>
      </c>
      <c r="AQ17" s="438">
        <f>SUM(AM17:AP17)</f>
        <v>7</v>
      </c>
      <c r="AR17" s="438">
        <f>SUM(B17,P17,AD17)</f>
        <v>9</v>
      </c>
      <c r="AS17" s="438">
        <f>SUM(C17,Q17,AE17)</f>
        <v>3</v>
      </c>
      <c r="AT17" s="438">
        <f t="shared" si="1"/>
        <v>28</v>
      </c>
      <c r="AU17" s="438" t="s">
        <v>197</v>
      </c>
      <c r="AV17" s="438" t="s">
        <v>197</v>
      </c>
      <c r="AW17" s="591">
        <f>SUM(G17,U17,AI17)</f>
        <v>1.5</v>
      </c>
      <c r="AX17" s="438">
        <f t="shared" si="6"/>
        <v>2</v>
      </c>
      <c r="AY17" s="438">
        <f t="shared" si="6"/>
        <v>3</v>
      </c>
      <c r="AZ17" s="591">
        <f t="shared" si="6"/>
        <v>21.5</v>
      </c>
      <c r="BA17" s="438">
        <f t="shared" si="2"/>
        <v>22</v>
      </c>
      <c r="BB17" s="438">
        <f t="shared" si="3"/>
        <v>90</v>
      </c>
    </row>
    <row r="18" spans="1:54" s="249" customFormat="1" ht="26.25">
      <c r="A18" s="90" t="s">
        <v>125</v>
      </c>
      <c r="B18" s="90">
        <f aca="true" t="shared" si="7" ref="B18:BB18">SUM(B10:B17)</f>
        <v>5</v>
      </c>
      <c r="C18" s="90">
        <f t="shared" si="7"/>
        <v>0</v>
      </c>
      <c r="D18" s="90">
        <f t="shared" si="7"/>
        <v>14</v>
      </c>
      <c r="E18" s="90">
        <f t="shared" si="7"/>
        <v>0</v>
      </c>
      <c r="F18" s="90">
        <f t="shared" si="7"/>
        <v>0</v>
      </c>
      <c r="G18" s="90">
        <f t="shared" si="7"/>
        <v>0</v>
      </c>
      <c r="H18" s="90">
        <f t="shared" si="7"/>
        <v>0</v>
      </c>
      <c r="I18" s="90">
        <f t="shared" si="7"/>
        <v>0</v>
      </c>
      <c r="J18" s="90">
        <f t="shared" si="7"/>
        <v>12.5</v>
      </c>
      <c r="K18" s="597">
        <f t="shared" si="7"/>
        <v>5</v>
      </c>
      <c r="L18" s="597">
        <f t="shared" si="7"/>
        <v>0</v>
      </c>
      <c r="M18" s="592">
        <f t="shared" si="7"/>
        <v>26.5</v>
      </c>
      <c r="N18" s="597">
        <f t="shared" si="7"/>
        <v>35</v>
      </c>
      <c r="O18" s="592">
        <f t="shared" si="7"/>
        <v>66.5</v>
      </c>
      <c r="P18" s="597">
        <f t="shared" si="7"/>
        <v>16</v>
      </c>
      <c r="Q18" s="597">
        <f t="shared" si="7"/>
        <v>0</v>
      </c>
      <c r="R18" s="597">
        <f t="shared" si="7"/>
        <v>34</v>
      </c>
      <c r="S18" s="597">
        <f t="shared" si="7"/>
        <v>3</v>
      </c>
      <c r="T18" s="597">
        <f t="shared" si="7"/>
        <v>0</v>
      </c>
      <c r="U18" s="592">
        <f t="shared" si="7"/>
        <v>4.5</v>
      </c>
      <c r="V18" s="592">
        <f t="shared" si="7"/>
        <v>6.5</v>
      </c>
      <c r="W18" s="597">
        <f t="shared" si="7"/>
        <v>7</v>
      </c>
      <c r="X18" s="597">
        <f t="shared" si="7"/>
        <v>22</v>
      </c>
      <c r="Y18" s="592">
        <f t="shared" si="7"/>
        <v>25.5</v>
      </c>
      <c r="Z18" s="597">
        <f t="shared" si="7"/>
        <v>7</v>
      </c>
      <c r="AA18" s="592">
        <f t="shared" si="7"/>
        <v>60.5</v>
      </c>
      <c r="AB18" s="597">
        <f t="shared" si="7"/>
        <v>5</v>
      </c>
      <c r="AC18" s="597">
        <f t="shared" si="7"/>
        <v>98</v>
      </c>
      <c r="AD18" s="597">
        <f>SUM(AD10:AD17)</f>
        <v>2</v>
      </c>
      <c r="AE18" s="597">
        <f t="shared" si="7"/>
        <v>3</v>
      </c>
      <c r="AF18" s="597">
        <f>SUM(AF10:AF17)</f>
        <v>2</v>
      </c>
      <c r="AG18" s="597">
        <f t="shared" si="7"/>
        <v>0</v>
      </c>
      <c r="AH18" s="597">
        <f t="shared" si="7"/>
        <v>0</v>
      </c>
      <c r="AI18" s="597">
        <f t="shared" si="7"/>
        <v>0</v>
      </c>
      <c r="AJ18" s="597">
        <f t="shared" si="7"/>
        <v>0</v>
      </c>
      <c r="AK18" s="597">
        <f t="shared" si="7"/>
        <v>0</v>
      </c>
      <c r="AL18" s="597">
        <f t="shared" si="7"/>
        <v>0</v>
      </c>
      <c r="AM18" s="597">
        <f t="shared" si="7"/>
        <v>2</v>
      </c>
      <c r="AN18" s="597">
        <f t="shared" si="7"/>
        <v>3</v>
      </c>
      <c r="AO18" s="597">
        <f t="shared" si="7"/>
        <v>2</v>
      </c>
      <c r="AP18" s="597">
        <f t="shared" si="7"/>
        <v>0</v>
      </c>
      <c r="AQ18" s="597">
        <f t="shared" si="7"/>
        <v>7</v>
      </c>
      <c r="AR18" s="597">
        <f t="shared" si="7"/>
        <v>23</v>
      </c>
      <c r="AS18" s="597">
        <f t="shared" si="7"/>
        <v>3</v>
      </c>
      <c r="AT18" s="597">
        <f t="shared" si="7"/>
        <v>50</v>
      </c>
      <c r="AU18" s="597">
        <f t="shared" si="7"/>
        <v>3</v>
      </c>
      <c r="AV18" s="597">
        <f t="shared" si="7"/>
        <v>0</v>
      </c>
      <c r="AW18" s="592">
        <f t="shared" si="7"/>
        <v>4.5</v>
      </c>
      <c r="AX18" s="592">
        <f t="shared" si="7"/>
        <v>6.5</v>
      </c>
      <c r="AY18" s="597">
        <f t="shared" si="7"/>
        <v>7</v>
      </c>
      <c r="AZ18" s="592">
        <f t="shared" si="7"/>
        <v>34.5</v>
      </c>
      <c r="BA18" s="597">
        <f t="shared" si="7"/>
        <v>40</v>
      </c>
      <c r="BB18" s="592">
        <f t="shared" si="7"/>
        <v>171.5</v>
      </c>
    </row>
    <row r="19" spans="1:54" ht="23.25">
      <c r="A19" s="810" t="s">
        <v>346</v>
      </c>
      <c r="B19" s="829"/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794" t="s">
        <v>345</v>
      </c>
      <c r="AG19" s="794"/>
      <c r="AH19" s="794"/>
      <c r="AI19" s="794"/>
      <c r="AJ19" s="794"/>
      <c r="AK19" s="794"/>
      <c r="AL19" s="794"/>
      <c r="AM19" s="794"/>
      <c r="AN19" s="794"/>
      <c r="AO19" s="794"/>
      <c r="AP19" s="794"/>
      <c r="AQ19" s="794"/>
      <c r="AR19" s="794"/>
      <c r="AS19" s="794"/>
      <c r="AT19" s="794"/>
      <c r="AU19" s="794"/>
      <c r="AV19" s="794"/>
      <c r="AW19" s="794"/>
      <c r="AX19" s="794"/>
      <c r="AY19" s="794"/>
      <c r="AZ19" s="794"/>
      <c r="BA19" s="794"/>
      <c r="BB19" s="795"/>
    </row>
    <row r="20" spans="1:54" ht="23.25">
      <c r="A20" s="159" t="s">
        <v>254</v>
      </c>
      <c r="B20" s="157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58"/>
    </row>
    <row r="21" spans="1:54" ht="23.25">
      <c r="A21" s="853" t="s">
        <v>366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814"/>
    </row>
    <row r="22" spans="1:54" ht="23.25">
      <c r="A22" s="853" t="s">
        <v>367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814"/>
    </row>
    <row r="23" spans="1:54" ht="23.25">
      <c r="A23" s="854" t="s">
        <v>368</v>
      </c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  <c r="AM23" s="855"/>
      <c r="AN23" s="855"/>
      <c r="AO23" s="855"/>
      <c r="AP23" s="855"/>
      <c r="AQ23" s="855"/>
      <c r="AR23" s="855"/>
      <c r="AS23" s="855"/>
      <c r="AT23" s="855"/>
      <c r="AU23" s="855"/>
      <c r="AV23" s="855"/>
      <c r="AW23" s="855"/>
      <c r="AX23" s="855"/>
      <c r="AY23" s="855"/>
      <c r="AZ23" s="855"/>
      <c r="BA23" s="855"/>
      <c r="BB23" s="856"/>
    </row>
    <row r="24" spans="1:54" ht="23.25" customHeight="1">
      <c r="A24" s="760" t="s">
        <v>284</v>
      </c>
      <c r="B24" s="760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23"/>
      <c r="N24" s="23"/>
      <c r="O24" s="23"/>
      <c r="P24" s="23"/>
      <c r="Q24" s="23"/>
      <c r="R24" s="23"/>
      <c r="S24" s="23"/>
      <c r="T24" s="23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830" t="s">
        <v>460</v>
      </c>
      <c r="AT24" s="830"/>
      <c r="AU24" s="830"/>
      <c r="AV24" s="830"/>
      <c r="AW24" s="830"/>
      <c r="AX24" s="830"/>
      <c r="AY24" s="830"/>
      <c r="AZ24" s="830"/>
      <c r="BA24" s="830"/>
      <c r="BB24" s="830"/>
    </row>
    <row r="25" spans="1:54" ht="23.25">
      <c r="A25" s="828"/>
      <c r="B25" s="828"/>
      <c r="C25" s="828"/>
      <c r="AQ25" s="796" t="s">
        <v>452</v>
      </c>
      <c r="AR25" s="796"/>
      <c r="AS25" s="796"/>
      <c r="AT25" s="796"/>
      <c r="AU25" s="796"/>
      <c r="AV25" s="796"/>
      <c r="AW25" s="796"/>
      <c r="AX25" s="796"/>
      <c r="AY25" s="796"/>
      <c r="AZ25" s="796"/>
      <c r="BA25" s="796"/>
      <c r="BB25" s="796"/>
    </row>
    <row r="26" spans="1:54" ht="23.25">
      <c r="A26" s="809"/>
      <c r="B26" s="809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09"/>
      <c r="AK26" s="809"/>
      <c r="AL26" s="809"/>
      <c r="AM26" s="809"/>
      <c r="AN26" s="809"/>
      <c r="AO26" s="809"/>
      <c r="AP26" s="809"/>
      <c r="AQ26" s="809"/>
      <c r="AR26" s="809"/>
      <c r="AS26" s="809"/>
      <c r="AT26" s="809"/>
      <c r="AU26" s="809"/>
      <c r="AV26" s="809"/>
      <c r="AW26" s="809"/>
      <c r="AX26" s="809"/>
      <c r="AY26" s="809"/>
      <c r="AZ26" s="809"/>
      <c r="BA26" s="809"/>
      <c r="BB26" s="809"/>
    </row>
  </sheetData>
  <mergeCells count="73">
    <mergeCell ref="A21:BB21"/>
    <mergeCell ref="A22:BB22"/>
    <mergeCell ref="A23:BB23"/>
    <mergeCell ref="K8:L8"/>
    <mergeCell ref="Y8:Z8"/>
    <mergeCell ref="AM8:AN8"/>
    <mergeCell ref="AC7:AC9"/>
    <mergeCell ref="AD7:AF7"/>
    <mergeCell ref="AG7:AI7"/>
    <mergeCell ref="AJ7:AL7"/>
    <mergeCell ref="A1:AP1"/>
    <mergeCell ref="E7:G7"/>
    <mergeCell ref="H7:J7"/>
    <mergeCell ref="K7:M7"/>
    <mergeCell ref="N7:N9"/>
    <mergeCell ref="O7:O9"/>
    <mergeCell ref="P7:R7"/>
    <mergeCell ref="V7:X7"/>
    <mergeCell ref="Y7:AA7"/>
    <mergeCell ref="AB7:AB9"/>
    <mergeCell ref="AQ1:BB1"/>
    <mergeCell ref="A3:BB3"/>
    <mergeCell ref="A5:A9"/>
    <mergeCell ref="B5:BB5"/>
    <mergeCell ref="B6:O6"/>
    <mergeCell ref="P6:AC6"/>
    <mergeCell ref="AD6:AQ6"/>
    <mergeCell ref="AR6:BB6"/>
    <mergeCell ref="B7:D7"/>
    <mergeCell ref="S7:U7"/>
    <mergeCell ref="AD8:AE8"/>
    <mergeCell ref="AF8:AF9"/>
    <mergeCell ref="AM7:AO7"/>
    <mergeCell ref="AP7:AP9"/>
    <mergeCell ref="AG8:AH8"/>
    <mergeCell ref="AI8:AI9"/>
    <mergeCell ref="AJ8:AK8"/>
    <mergeCell ref="AL8:AL9"/>
    <mergeCell ref="AO8:AO9"/>
    <mergeCell ref="AQ7:AQ9"/>
    <mergeCell ref="AR7:AT7"/>
    <mergeCell ref="AU7:AW7"/>
    <mergeCell ref="AX7:AZ7"/>
    <mergeCell ref="AR8:AS8"/>
    <mergeCell ref="AT8:AT9"/>
    <mergeCell ref="AU8:AV8"/>
    <mergeCell ref="AW8:AW9"/>
    <mergeCell ref="AX8:AY8"/>
    <mergeCell ref="AZ8:AZ9"/>
    <mergeCell ref="BA7:BA9"/>
    <mergeCell ref="BB7:BB9"/>
    <mergeCell ref="B8:C8"/>
    <mergeCell ref="D8:D9"/>
    <mergeCell ref="E8:F8"/>
    <mergeCell ref="G8:G9"/>
    <mergeCell ref="H8:I8"/>
    <mergeCell ref="J8:J9"/>
    <mergeCell ref="M8:M9"/>
    <mergeCell ref="P8:Q8"/>
    <mergeCell ref="R8:R9"/>
    <mergeCell ref="S8:T8"/>
    <mergeCell ref="U8:U9"/>
    <mergeCell ref="V8:W8"/>
    <mergeCell ref="AR4:BB4"/>
    <mergeCell ref="A25:C25"/>
    <mergeCell ref="AQ25:BB25"/>
    <mergeCell ref="A26:BB26"/>
    <mergeCell ref="A19:AE19"/>
    <mergeCell ref="AF19:BB19"/>
    <mergeCell ref="AS24:BB24"/>
    <mergeCell ref="A24:L24"/>
    <mergeCell ref="X8:X9"/>
    <mergeCell ref="AA8:A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Footer>&amp;Cหน้า 6-&amp;P</oddFooter>
  </headerFooter>
  <colBreaks count="1" manualBreakCount="1">
    <brk id="5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20"/>
  <sheetViews>
    <sheetView view="pageBreakPreview" zoomScale="60" workbookViewId="0" topLeftCell="A1">
      <selection activeCell="N29" sqref="N29"/>
    </sheetView>
  </sheetViews>
  <sheetFormatPr defaultColWidth="9.140625" defaultRowHeight="21.75"/>
  <cols>
    <col min="1" max="1" width="33.421875" style="0" customWidth="1"/>
    <col min="2" max="2" width="17.00390625" style="0" customWidth="1"/>
    <col min="3" max="3" width="11.140625" style="0" customWidth="1"/>
    <col min="4" max="4" width="10.421875" style="0" customWidth="1"/>
    <col min="5" max="5" width="10.57421875" style="0" customWidth="1"/>
    <col min="6" max="6" width="11.140625" style="0" customWidth="1"/>
    <col min="7" max="7" width="11.421875" style="0" customWidth="1"/>
    <col min="8" max="8" width="10.140625" style="0" customWidth="1"/>
    <col min="9" max="9" width="10.8515625" style="0" customWidth="1"/>
    <col min="10" max="10" width="12.421875" style="0" customWidth="1"/>
    <col min="11" max="11" width="0" style="0" hidden="1" customWidth="1"/>
  </cols>
  <sheetData>
    <row r="1" spans="1:11" ht="26.25" customHeight="1">
      <c r="A1" s="783" t="s">
        <v>349</v>
      </c>
      <c r="B1" s="783"/>
      <c r="C1" s="783"/>
      <c r="D1" s="783"/>
      <c r="E1" s="783"/>
      <c r="F1" s="783"/>
      <c r="G1" s="783"/>
      <c r="H1" s="783"/>
      <c r="I1" s="783"/>
      <c r="J1" s="783"/>
      <c r="K1" s="194"/>
    </row>
    <row r="2" spans="1:11" ht="27" customHeight="1">
      <c r="A2" s="195"/>
      <c r="B2" s="195"/>
      <c r="C2" s="195"/>
      <c r="D2" s="195"/>
      <c r="E2" s="195"/>
      <c r="F2" s="195"/>
      <c r="G2" s="773" t="s">
        <v>375</v>
      </c>
      <c r="H2" s="773"/>
      <c r="I2" s="773"/>
      <c r="J2" s="773"/>
      <c r="K2" s="196"/>
    </row>
    <row r="3" spans="1:11" ht="25.5" customHeight="1">
      <c r="A3" s="862" t="s">
        <v>223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</row>
    <row r="4" spans="1:11" ht="21.75">
      <c r="A4" s="862" t="s">
        <v>521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</row>
    <row r="5" spans="1:11" ht="25.5" customHeight="1">
      <c r="A5" s="198" t="s">
        <v>238</v>
      </c>
      <c r="B5" s="197"/>
      <c r="C5" s="197"/>
      <c r="D5" s="197"/>
      <c r="E5" s="197"/>
      <c r="F5" s="197"/>
      <c r="G5" s="859" t="s">
        <v>376</v>
      </c>
      <c r="H5" s="859"/>
      <c r="I5" s="859"/>
      <c r="J5" s="859"/>
      <c r="K5" s="860"/>
    </row>
    <row r="6" spans="1:11" ht="24" customHeight="1">
      <c r="A6" s="731" t="s">
        <v>117</v>
      </c>
      <c r="B6" s="798" t="s">
        <v>289</v>
      </c>
      <c r="C6" s="748" t="s">
        <v>286</v>
      </c>
      <c r="D6" s="748"/>
      <c r="E6" s="748" t="s">
        <v>287</v>
      </c>
      <c r="F6" s="748"/>
      <c r="G6" s="748" t="s">
        <v>288</v>
      </c>
      <c r="H6" s="748"/>
      <c r="I6" s="748" t="s">
        <v>125</v>
      </c>
      <c r="J6" s="748"/>
      <c r="K6" s="748"/>
    </row>
    <row r="7" spans="1:11" ht="23.25">
      <c r="A7" s="732"/>
      <c r="B7" s="857"/>
      <c r="C7" s="189" t="s">
        <v>126</v>
      </c>
      <c r="D7" s="189" t="s">
        <v>161</v>
      </c>
      <c r="E7" s="189" t="s">
        <v>126</v>
      </c>
      <c r="F7" s="189" t="s">
        <v>161</v>
      </c>
      <c r="G7" s="189" t="s">
        <v>126</v>
      </c>
      <c r="H7" s="189" t="s">
        <v>161</v>
      </c>
      <c r="I7" s="189" t="s">
        <v>126</v>
      </c>
      <c r="J7" s="189" t="s">
        <v>161</v>
      </c>
      <c r="K7" s="189" t="s">
        <v>233</v>
      </c>
    </row>
    <row r="8" spans="1:11" ht="23.25">
      <c r="A8" s="199" t="s">
        <v>118</v>
      </c>
      <c r="B8" s="200">
        <f>'6.2นศ.ต่ออาจารย์'!K9</f>
        <v>26</v>
      </c>
      <c r="C8" s="200">
        <v>12</v>
      </c>
      <c r="D8" s="440">
        <f aca="true" t="shared" si="0" ref="D8:D14">(C8/B8)*100</f>
        <v>46.15384615384615</v>
      </c>
      <c r="E8" s="443">
        <v>2</v>
      </c>
      <c r="F8" s="440">
        <f aca="true" t="shared" si="1" ref="F8:F14">(E8/B8)*100</f>
        <v>7.6923076923076925</v>
      </c>
      <c r="G8" s="440"/>
      <c r="H8" s="440">
        <f aca="true" t="shared" si="2" ref="H8:H14">(G8/B8)*100</f>
        <v>0</v>
      </c>
      <c r="I8" s="443">
        <f aca="true" t="shared" si="3" ref="I8:I14">SUM(C8,E8)</f>
        <v>14</v>
      </c>
      <c r="J8" s="440">
        <f aca="true" t="shared" si="4" ref="J8:J15">(I8/B8)*100</f>
        <v>53.84615384615385</v>
      </c>
      <c r="K8" s="200"/>
    </row>
    <row r="9" spans="1:11" ht="23.25">
      <c r="A9" s="199" t="s">
        <v>119</v>
      </c>
      <c r="B9" s="200">
        <f>'6.2นศ.ต่ออาจารย์'!K10</f>
        <v>27</v>
      </c>
      <c r="C9" s="200">
        <v>8</v>
      </c>
      <c r="D9" s="440">
        <f t="shared" si="0"/>
        <v>29.629629629629626</v>
      </c>
      <c r="E9" s="443">
        <v>6</v>
      </c>
      <c r="F9" s="440">
        <f t="shared" si="1"/>
        <v>22.22222222222222</v>
      </c>
      <c r="G9" s="441"/>
      <c r="H9" s="440">
        <f t="shared" si="2"/>
        <v>0</v>
      </c>
      <c r="I9" s="444">
        <f t="shared" si="3"/>
        <v>14</v>
      </c>
      <c r="J9" s="440">
        <f t="shared" si="4"/>
        <v>51.85185185185185</v>
      </c>
      <c r="K9" s="201"/>
    </row>
    <row r="10" spans="1:11" ht="23.25">
      <c r="A10" s="199" t="s">
        <v>120</v>
      </c>
      <c r="B10" s="200">
        <f>'6.2นศ.ต่ออาจารย์'!K11</f>
        <v>22.5</v>
      </c>
      <c r="C10" s="200">
        <v>9</v>
      </c>
      <c r="D10" s="440">
        <f t="shared" si="0"/>
        <v>40</v>
      </c>
      <c r="E10" s="443">
        <v>3</v>
      </c>
      <c r="F10" s="440">
        <f t="shared" si="1"/>
        <v>13.333333333333334</v>
      </c>
      <c r="G10" s="441"/>
      <c r="H10" s="440">
        <f t="shared" si="2"/>
        <v>0</v>
      </c>
      <c r="I10" s="444">
        <f t="shared" si="3"/>
        <v>12</v>
      </c>
      <c r="J10" s="440">
        <f t="shared" si="4"/>
        <v>53.333333333333336</v>
      </c>
      <c r="K10" s="201"/>
    </row>
    <row r="11" spans="1:11" ht="23.25">
      <c r="A11" s="199" t="s">
        <v>121</v>
      </c>
      <c r="B11" s="200">
        <f>'6.2นศ.ต่ออาจารย์'!K12</f>
        <v>24</v>
      </c>
      <c r="C11" s="200">
        <v>14</v>
      </c>
      <c r="D11" s="440">
        <f t="shared" si="0"/>
        <v>58.333333333333336</v>
      </c>
      <c r="E11" s="443">
        <v>2</v>
      </c>
      <c r="F11" s="440">
        <f t="shared" si="1"/>
        <v>8.333333333333332</v>
      </c>
      <c r="G11" s="441"/>
      <c r="H11" s="440">
        <f t="shared" si="2"/>
        <v>0</v>
      </c>
      <c r="I11" s="444">
        <f t="shared" si="3"/>
        <v>16</v>
      </c>
      <c r="J11" s="440">
        <f t="shared" si="4"/>
        <v>66.66666666666666</v>
      </c>
      <c r="K11" s="201"/>
    </row>
    <row r="12" spans="1:11" ht="23.25">
      <c r="A12" s="199" t="s">
        <v>122</v>
      </c>
      <c r="B12" s="200">
        <f>'6.2นศ.ต่ออาจารย์'!K13</f>
        <v>16</v>
      </c>
      <c r="C12" s="200">
        <v>8</v>
      </c>
      <c r="D12" s="440">
        <f t="shared" si="0"/>
        <v>50</v>
      </c>
      <c r="E12" s="443">
        <v>3</v>
      </c>
      <c r="F12" s="440">
        <f t="shared" si="1"/>
        <v>18.75</v>
      </c>
      <c r="G12" s="441"/>
      <c r="H12" s="440">
        <f t="shared" si="2"/>
        <v>0</v>
      </c>
      <c r="I12" s="444">
        <f t="shared" si="3"/>
        <v>11</v>
      </c>
      <c r="J12" s="440">
        <f t="shared" si="4"/>
        <v>68.75</v>
      </c>
      <c r="K12" s="201"/>
    </row>
    <row r="13" spans="1:11" ht="23.25">
      <c r="A13" s="199" t="s">
        <v>236</v>
      </c>
      <c r="B13" s="200">
        <f>'6.2นศ.ต่ออาจารย์'!K14</f>
        <v>13.5</v>
      </c>
      <c r="C13" s="200">
        <v>2</v>
      </c>
      <c r="D13" s="440">
        <f t="shared" si="0"/>
        <v>14.814814814814813</v>
      </c>
      <c r="E13" s="443">
        <v>6</v>
      </c>
      <c r="F13" s="440">
        <f t="shared" si="1"/>
        <v>44.44444444444444</v>
      </c>
      <c r="G13" s="441"/>
      <c r="H13" s="440">
        <f t="shared" si="2"/>
        <v>0</v>
      </c>
      <c r="I13" s="444">
        <f t="shared" si="3"/>
        <v>8</v>
      </c>
      <c r="J13" s="440">
        <f t="shared" si="4"/>
        <v>59.25925925925925</v>
      </c>
      <c r="K13" s="201"/>
    </row>
    <row r="14" spans="1:11" ht="23.25">
      <c r="A14" s="202" t="s">
        <v>124</v>
      </c>
      <c r="B14" s="200">
        <f>'6.2นศ.ต่ออาจารย์'!K15</f>
        <v>37</v>
      </c>
      <c r="C14" s="203">
        <v>7</v>
      </c>
      <c r="D14" s="440">
        <f t="shared" si="0"/>
        <v>18.91891891891892</v>
      </c>
      <c r="E14" s="443">
        <v>1</v>
      </c>
      <c r="F14" s="440">
        <f t="shared" si="1"/>
        <v>2.7027027027027026</v>
      </c>
      <c r="G14" s="442"/>
      <c r="H14" s="440">
        <f t="shared" si="2"/>
        <v>0</v>
      </c>
      <c r="I14" s="444">
        <f t="shared" si="3"/>
        <v>8</v>
      </c>
      <c r="J14" s="440">
        <f t="shared" si="4"/>
        <v>21.62162162162162</v>
      </c>
      <c r="K14" s="204"/>
    </row>
    <row r="15" spans="1:11" ht="26.25">
      <c r="A15" s="205" t="s">
        <v>125</v>
      </c>
      <c r="B15" s="557">
        <f aca="true" t="shared" si="5" ref="B15:I15">SUM(B8:B14)</f>
        <v>166</v>
      </c>
      <c r="C15" s="557">
        <f>SUM(C8:C14)</f>
        <v>60</v>
      </c>
      <c r="D15" s="446">
        <f>(C15/B15)*100</f>
        <v>36.144578313253014</v>
      </c>
      <c r="E15" s="557">
        <f t="shared" si="5"/>
        <v>23</v>
      </c>
      <c r="F15" s="446">
        <f>(E15/B15)*100</f>
        <v>13.855421686746988</v>
      </c>
      <c r="G15" s="445">
        <f t="shared" si="5"/>
        <v>0</v>
      </c>
      <c r="H15" s="446">
        <f t="shared" si="5"/>
        <v>0</v>
      </c>
      <c r="I15" s="557">
        <f t="shared" si="5"/>
        <v>83</v>
      </c>
      <c r="J15" s="446">
        <f t="shared" si="4"/>
        <v>50</v>
      </c>
      <c r="K15" s="205" t="e">
        <f>D15+G15+#REF!</f>
        <v>#REF!</v>
      </c>
    </row>
    <row r="16" spans="1:11" ht="25.5" customHeight="1">
      <c r="A16" s="800" t="s">
        <v>346</v>
      </c>
      <c r="B16" s="801"/>
      <c r="C16" s="801"/>
      <c r="D16" s="753"/>
      <c r="E16" s="753"/>
      <c r="F16" s="206"/>
      <c r="G16" s="206"/>
      <c r="H16" s="728" t="s">
        <v>345</v>
      </c>
      <c r="I16" s="728"/>
      <c r="J16" s="802"/>
      <c r="K16" s="208"/>
    </row>
    <row r="17" spans="1:11" ht="25.5" customHeight="1">
      <c r="A17" s="800" t="s">
        <v>467</v>
      </c>
      <c r="B17" s="801"/>
      <c r="C17" s="801"/>
      <c r="D17" s="801"/>
      <c r="E17" s="801"/>
      <c r="F17" s="801"/>
      <c r="G17" s="801"/>
      <c r="H17" s="801"/>
      <c r="I17" s="801"/>
      <c r="J17" s="861"/>
      <c r="K17" s="319"/>
    </row>
    <row r="18" spans="1:11" ht="26.25" customHeight="1">
      <c r="A18" s="209" t="s">
        <v>237</v>
      </c>
      <c r="B18" s="210"/>
      <c r="C18" s="210"/>
      <c r="D18" s="210"/>
      <c r="E18" s="210"/>
      <c r="F18" s="858" t="s">
        <v>460</v>
      </c>
      <c r="G18" s="858"/>
      <c r="H18" s="858"/>
      <c r="I18" s="858"/>
      <c r="J18" s="858"/>
      <c r="K18" s="858"/>
    </row>
    <row r="19" spans="1:11" ht="26.25" customHeight="1">
      <c r="A19" s="807"/>
      <c r="B19" s="807"/>
      <c r="C19" s="807"/>
      <c r="D19" s="808"/>
      <c r="E19" s="808"/>
      <c r="F19" s="209"/>
      <c r="G19" s="747" t="s">
        <v>452</v>
      </c>
      <c r="H19" s="747"/>
      <c r="I19" s="747"/>
      <c r="J19" s="747"/>
      <c r="K19" s="747"/>
    </row>
    <row r="20" spans="1:11" ht="23.25">
      <c r="A20" s="803"/>
      <c r="B20" s="803"/>
      <c r="C20" s="803"/>
      <c r="D20" s="803"/>
      <c r="E20" s="803"/>
      <c r="F20" s="803"/>
      <c r="G20" s="803"/>
      <c r="H20" s="803"/>
      <c r="I20" s="803"/>
      <c r="J20" s="803"/>
      <c r="K20" s="214"/>
    </row>
  </sheetData>
  <mergeCells count="18">
    <mergeCell ref="A17:J17"/>
    <mergeCell ref="A3:K3"/>
    <mergeCell ref="A4:K4"/>
    <mergeCell ref="G2:J2"/>
    <mergeCell ref="A1:J1"/>
    <mergeCell ref="A6:A7"/>
    <mergeCell ref="I6:K6"/>
    <mergeCell ref="G5:K5"/>
    <mergeCell ref="A20:J20"/>
    <mergeCell ref="C6:D6"/>
    <mergeCell ref="E6:F6"/>
    <mergeCell ref="G6:H6"/>
    <mergeCell ref="B6:B7"/>
    <mergeCell ref="H16:J16"/>
    <mergeCell ref="F18:K18"/>
    <mergeCell ref="G19:K19"/>
    <mergeCell ref="A19:E19"/>
    <mergeCell ref="A16:E16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Footer>&amp;Cหน้า 6-&amp;P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34"/>
  <sheetViews>
    <sheetView view="pageBreakPreview" zoomScale="80" zoomScaleSheetLayoutView="80" workbookViewId="0" topLeftCell="A1">
      <selection activeCell="D12" sqref="D12"/>
    </sheetView>
  </sheetViews>
  <sheetFormatPr defaultColWidth="9.140625" defaultRowHeight="21.75"/>
  <cols>
    <col min="1" max="1" width="56.140625" style="0" customWidth="1"/>
    <col min="2" max="2" width="7.28125" style="0" customWidth="1"/>
    <col min="3" max="3" width="8.421875" style="0" customWidth="1"/>
    <col min="4" max="4" width="35.421875" style="0" customWidth="1"/>
    <col min="5" max="5" width="13.421875" style="0" customWidth="1"/>
  </cols>
  <sheetData>
    <row r="1" spans="1:5" ht="23.25">
      <c r="A1" s="869" t="s">
        <v>290</v>
      </c>
      <c r="B1" s="869"/>
      <c r="C1" s="869"/>
      <c r="D1" s="869"/>
      <c r="E1" s="869"/>
    </row>
    <row r="2" spans="1:5" ht="23.25">
      <c r="A2" s="252"/>
      <c r="B2" s="252"/>
      <c r="C2" s="252"/>
      <c r="D2" s="252"/>
      <c r="E2" s="8" t="s">
        <v>377</v>
      </c>
    </row>
    <row r="3" spans="1:5" ht="26.25">
      <c r="A3" s="864" t="s">
        <v>223</v>
      </c>
      <c r="B3" s="865"/>
      <c r="C3" s="865"/>
      <c r="D3" s="865"/>
      <c r="E3" s="866"/>
    </row>
    <row r="4" spans="1:5" ht="23.25" customHeight="1">
      <c r="A4" s="867" t="s">
        <v>440</v>
      </c>
      <c r="B4" s="868"/>
      <c r="C4" s="868"/>
      <c r="D4" s="868"/>
      <c r="E4" s="782"/>
    </row>
    <row r="5" spans="1:5" ht="23.25">
      <c r="A5" s="346" t="s">
        <v>238</v>
      </c>
      <c r="B5" s="327"/>
      <c r="C5" s="327"/>
      <c r="D5" s="327"/>
      <c r="E5" s="253" t="s">
        <v>378</v>
      </c>
    </row>
    <row r="6" spans="1:5" ht="52.5">
      <c r="A6" s="339" t="s">
        <v>468</v>
      </c>
      <c r="B6" s="871" t="s">
        <v>382</v>
      </c>
      <c r="C6" s="872"/>
      <c r="D6" s="338" t="s">
        <v>438</v>
      </c>
      <c r="E6" s="341" t="s">
        <v>135</v>
      </c>
    </row>
    <row r="7" spans="1:5" ht="26.25">
      <c r="A7" s="340"/>
      <c r="B7" s="330" t="s">
        <v>501</v>
      </c>
      <c r="C7" s="338" t="s">
        <v>502</v>
      </c>
      <c r="D7" s="342"/>
      <c r="E7" s="343"/>
    </row>
    <row r="8" spans="1:5" ht="93">
      <c r="A8" s="331" t="s">
        <v>513</v>
      </c>
      <c r="B8" s="548" t="s">
        <v>381</v>
      </c>
      <c r="C8" s="548"/>
      <c r="D8" s="550" t="s">
        <v>241</v>
      </c>
      <c r="E8" s="522"/>
    </row>
    <row r="9" spans="1:5" ht="23.25">
      <c r="A9" s="332" t="s">
        <v>439</v>
      </c>
      <c r="B9" s="548" t="s">
        <v>381</v>
      </c>
      <c r="C9" s="548"/>
      <c r="D9" s="522"/>
      <c r="E9" s="522"/>
    </row>
    <row r="10" spans="1:5" ht="23.25">
      <c r="A10" s="546" t="s">
        <v>527</v>
      </c>
      <c r="B10" s="548" t="s">
        <v>381</v>
      </c>
      <c r="C10" s="548"/>
      <c r="D10" s="522"/>
      <c r="E10" s="522"/>
    </row>
    <row r="11" spans="1:5" ht="23.25">
      <c r="A11" s="547" t="s">
        <v>514</v>
      </c>
      <c r="B11" s="548" t="s">
        <v>381</v>
      </c>
      <c r="C11" s="548"/>
      <c r="D11" s="522" t="s">
        <v>1445</v>
      </c>
      <c r="E11" s="522"/>
    </row>
    <row r="12" spans="1:5" ht="46.5" customHeight="1">
      <c r="A12" s="546" t="s">
        <v>500</v>
      </c>
      <c r="B12" s="549"/>
      <c r="C12" s="548" t="s">
        <v>381</v>
      </c>
      <c r="D12" s="522"/>
      <c r="E12" s="522"/>
    </row>
    <row r="13" spans="1:5" ht="26.25">
      <c r="A13" s="328" t="s">
        <v>506</v>
      </c>
      <c r="B13" s="874">
        <v>4</v>
      </c>
      <c r="C13" s="875"/>
      <c r="D13" s="875"/>
      <c r="E13" s="876"/>
    </row>
    <row r="14" spans="1:5" ht="23.25">
      <c r="A14" s="125" t="s">
        <v>291</v>
      </c>
      <c r="B14" s="97"/>
      <c r="C14" s="794" t="s">
        <v>345</v>
      </c>
      <c r="D14" s="794"/>
      <c r="E14" s="795"/>
    </row>
    <row r="15" spans="1:5" ht="23.25">
      <c r="A15" s="113"/>
      <c r="B15" s="113"/>
      <c r="C15" s="113"/>
      <c r="D15" s="113"/>
      <c r="E15" s="324"/>
    </row>
    <row r="16" spans="1:5" ht="23.25">
      <c r="A16" s="113"/>
      <c r="B16" s="113"/>
      <c r="C16" s="113"/>
      <c r="D16" s="113"/>
      <c r="E16" s="325"/>
    </row>
    <row r="17" spans="1:5" ht="23.25">
      <c r="A17" s="113"/>
      <c r="B17" s="113"/>
      <c r="C17" s="113"/>
      <c r="D17" s="113"/>
      <c r="E17" s="325"/>
    </row>
    <row r="18" spans="1:5" ht="23.25">
      <c r="A18" s="113"/>
      <c r="B18" s="113"/>
      <c r="C18" s="113"/>
      <c r="D18" s="113"/>
      <c r="E18" s="325"/>
    </row>
    <row r="19" spans="1:5" ht="23.25">
      <c r="A19" s="113"/>
      <c r="B19" s="113"/>
      <c r="C19" s="113"/>
      <c r="D19" s="113"/>
      <c r="E19" s="325"/>
    </row>
    <row r="20" spans="1:5" ht="23.25">
      <c r="A20" s="113"/>
      <c r="B20" s="113"/>
      <c r="C20" s="113"/>
      <c r="D20" s="113"/>
      <c r="E20" s="325"/>
    </row>
    <row r="21" spans="1:5" ht="24.75" customHeight="1">
      <c r="A21" s="113"/>
      <c r="B21" s="113"/>
      <c r="C21" s="113"/>
      <c r="D21" s="113"/>
      <c r="E21" s="325"/>
    </row>
    <row r="22" spans="1:5" ht="23.25">
      <c r="A22" s="113"/>
      <c r="B22" s="113"/>
      <c r="C22" s="113"/>
      <c r="D22" s="113"/>
      <c r="E22" s="325"/>
    </row>
    <row r="23" spans="1:5" ht="23.25">
      <c r="A23" s="113"/>
      <c r="B23" s="113"/>
      <c r="C23" s="113"/>
      <c r="D23" s="113"/>
      <c r="E23" s="325"/>
    </row>
    <row r="24" spans="1:5" ht="23.25">
      <c r="A24" s="113"/>
      <c r="B24" s="113"/>
      <c r="C24" s="113"/>
      <c r="D24" s="113"/>
      <c r="E24" s="325"/>
    </row>
    <row r="25" spans="1:5" ht="23.25">
      <c r="A25" s="113"/>
      <c r="B25" s="113"/>
      <c r="C25" s="113"/>
      <c r="D25" s="113"/>
      <c r="E25" s="325"/>
    </row>
    <row r="26" spans="1:5" ht="23.25">
      <c r="A26" s="113"/>
      <c r="B26" s="113"/>
      <c r="C26" s="113"/>
      <c r="D26" s="113"/>
      <c r="E26" s="325"/>
    </row>
    <row r="27" spans="1:5" ht="23.25">
      <c r="A27" s="113"/>
      <c r="B27" s="113"/>
      <c r="C27" s="113"/>
      <c r="D27" s="113"/>
      <c r="E27" s="325"/>
    </row>
    <row r="28" spans="1:5" ht="23.25">
      <c r="A28" s="113"/>
      <c r="B28" s="113"/>
      <c r="C28" s="113"/>
      <c r="D28" s="113"/>
      <c r="E28" s="325"/>
    </row>
    <row r="29" spans="1:5" ht="23.25">
      <c r="A29" s="113"/>
      <c r="B29" s="113"/>
      <c r="C29" s="113"/>
      <c r="D29" s="113"/>
      <c r="E29" s="325"/>
    </row>
    <row r="30" spans="1:5" ht="23.25">
      <c r="A30" s="255" t="s">
        <v>284</v>
      </c>
      <c r="B30" s="255"/>
      <c r="C30" s="873" t="s">
        <v>469</v>
      </c>
      <c r="D30" s="873"/>
      <c r="E30" s="873"/>
    </row>
    <row r="31" spans="1:5" ht="23.25">
      <c r="A31" s="255"/>
      <c r="B31" s="255"/>
      <c r="C31" s="873" t="s">
        <v>453</v>
      </c>
      <c r="D31" s="873"/>
      <c r="E31" s="873"/>
    </row>
    <row r="34" spans="1:5" ht="21.75">
      <c r="A34" s="870"/>
      <c r="B34" s="870"/>
      <c r="C34" s="870"/>
      <c r="D34" s="870"/>
      <c r="E34" s="870"/>
    </row>
  </sheetData>
  <mergeCells count="9">
    <mergeCell ref="A3:E3"/>
    <mergeCell ref="A4:E4"/>
    <mergeCell ref="A1:E1"/>
    <mergeCell ref="A34:E34"/>
    <mergeCell ref="B6:C6"/>
    <mergeCell ref="C14:E14"/>
    <mergeCell ref="C31:E31"/>
    <mergeCell ref="C30:E30"/>
    <mergeCell ref="B13:E13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Footer>&amp;Cหน้า 6-&amp;P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29"/>
  <sheetViews>
    <sheetView view="pageBreakPreview" zoomScale="80" zoomScaleSheetLayoutView="80" workbookViewId="0" topLeftCell="A7">
      <selection activeCell="A14" sqref="A14"/>
    </sheetView>
  </sheetViews>
  <sheetFormatPr defaultColWidth="9.140625" defaultRowHeight="21.75"/>
  <cols>
    <col min="1" max="1" width="56.8515625" style="0" customWidth="1"/>
    <col min="2" max="2" width="7.140625" style="0" customWidth="1"/>
    <col min="4" max="4" width="34.28125" style="0" customWidth="1"/>
    <col min="5" max="5" width="13.421875" style="0" customWidth="1"/>
  </cols>
  <sheetData>
    <row r="1" spans="1:5" ht="23.25">
      <c r="A1" s="869" t="s">
        <v>290</v>
      </c>
      <c r="B1" s="869"/>
      <c r="C1" s="869"/>
      <c r="D1" s="869"/>
      <c r="E1" s="869"/>
    </row>
    <row r="2" spans="1:5" ht="23.25">
      <c r="A2" s="252"/>
      <c r="B2" s="252"/>
      <c r="C2" s="252"/>
      <c r="D2" s="252"/>
      <c r="E2" s="8" t="s">
        <v>379</v>
      </c>
    </row>
    <row r="3" spans="1:5" ht="26.25">
      <c r="A3" s="864" t="s">
        <v>223</v>
      </c>
      <c r="B3" s="865"/>
      <c r="C3" s="865"/>
      <c r="D3" s="865"/>
      <c r="E3" s="866"/>
    </row>
    <row r="4" spans="1:5" ht="27" customHeight="1">
      <c r="A4" s="867" t="s">
        <v>522</v>
      </c>
      <c r="B4" s="868"/>
      <c r="C4" s="868"/>
      <c r="D4" s="868"/>
      <c r="E4" s="782"/>
    </row>
    <row r="5" spans="1:5" ht="23.25">
      <c r="A5" s="346" t="s">
        <v>238</v>
      </c>
      <c r="B5" s="327"/>
      <c r="C5" s="327"/>
      <c r="D5" s="327"/>
      <c r="E5" s="253" t="s">
        <v>378</v>
      </c>
    </row>
    <row r="6" spans="1:5" ht="78.75" customHeight="1">
      <c r="A6" s="339" t="s">
        <v>470</v>
      </c>
      <c r="B6" s="871" t="s">
        <v>382</v>
      </c>
      <c r="C6" s="872"/>
      <c r="D6" s="882" t="s">
        <v>383</v>
      </c>
      <c r="E6" s="884" t="s">
        <v>384</v>
      </c>
    </row>
    <row r="7" spans="1:5" ht="26.25">
      <c r="A7" s="340"/>
      <c r="B7" s="330" t="s">
        <v>501</v>
      </c>
      <c r="C7" s="338" t="s">
        <v>502</v>
      </c>
      <c r="D7" s="883"/>
      <c r="E7" s="885"/>
    </row>
    <row r="8" spans="1:5" ht="87">
      <c r="A8" s="525" t="s">
        <v>388</v>
      </c>
      <c r="B8" s="526" t="s">
        <v>381</v>
      </c>
      <c r="C8" s="527"/>
      <c r="D8" s="528" t="s">
        <v>1219</v>
      </c>
      <c r="E8" s="522"/>
    </row>
    <row r="9" spans="1:5" ht="87">
      <c r="A9" s="525" t="s">
        <v>441</v>
      </c>
      <c r="B9" s="526" t="s">
        <v>381</v>
      </c>
      <c r="C9" s="529"/>
      <c r="D9" s="528" t="s">
        <v>386</v>
      </c>
      <c r="E9" s="522"/>
    </row>
    <row r="10" spans="1:5" ht="43.5">
      <c r="A10" s="530" t="s">
        <v>442</v>
      </c>
      <c r="B10" s="531" t="s">
        <v>381</v>
      </c>
      <c r="C10" s="529"/>
      <c r="D10" s="528" t="s">
        <v>389</v>
      </c>
      <c r="E10" s="522"/>
    </row>
    <row r="11" spans="1:5" ht="87">
      <c r="A11" s="530" t="s">
        <v>385</v>
      </c>
      <c r="B11" s="526" t="s">
        <v>381</v>
      </c>
      <c r="C11" s="529"/>
      <c r="D11" s="528" t="s">
        <v>387</v>
      </c>
      <c r="E11" s="522"/>
    </row>
    <row r="12" spans="1:5" ht="43.5">
      <c r="A12" s="530" t="s">
        <v>443</v>
      </c>
      <c r="B12" s="531" t="s">
        <v>381</v>
      </c>
      <c r="C12" s="529"/>
      <c r="D12" s="528" t="s">
        <v>1220</v>
      </c>
      <c r="E12" s="522"/>
    </row>
    <row r="13" spans="1:5" ht="43.5">
      <c r="A13" s="532" t="s">
        <v>369</v>
      </c>
      <c r="B13" s="529" t="s">
        <v>381</v>
      </c>
      <c r="C13" s="533"/>
      <c r="D13" s="534" t="s">
        <v>1221</v>
      </c>
      <c r="E13" s="523"/>
    </row>
    <row r="14" spans="1:5" ht="45.75" customHeight="1">
      <c r="A14" s="535" t="s">
        <v>528</v>
      </c>
      <c r="B14" s="536" t="s">
        <v>381</v>
      </c>
      <c r="C14" s="536"/>
      <c r="D14" s="537" t="s">
        <v>1222</v>
      </c>
      <c r="E14" s="524"/>
    </row>
    <row r="15" spans="1:5" ht="26.25">
      <c r="A15" s="328" t="s">
        <v>506</v>
      </c>
      <c r="B15" s="879">
        <v>7</v>
      </c>
      <c r="C15" s="880"/>
      <c r="D15" s="880"/>
      <c r="E15" s="881"/>
    </row>
    <row r="16" spans="1:5" ht="23.25">
      <c r="A16" s="125" t="s">
        <v>291</v>
      </c>
      <c r="B16" s="97"/>
      <c r="C16" s="794" t="s">
        <v>345</v>
      </c>
      <c r="D16" s="794"/>
      <c r="E16" s="795"/>
    </row>
    <row r="17" spans="1:5" ht="23.25">
      <c r="A17" s="113"/>
      <c r="B17" s="113"/>
      <c r="C17" s="113"/>
      <c r="D17" s="113"/>
      <c r="E17" s="324"/>
    </row>
    <row r="18" spans="1:5" ht="23.25">
      <c r="A18" s="113"/>
      <c r="B18" s="113"/>
      <c r="C18" s="113"/>
      <c r="D18" s="113"/>
      <c r="E18" s="325"/>
    </row>
    <row r="19" spans="1:5" ht="23.25">
      <c r="A19" s="113"/>
      <c r="B19" s="113"/>
      <c r="C19" s="113"/>
      <c r="D19" s="113"/>
      <c r="E19" s="325"/>
    </row>
    <row r="20" spans="1:5" ht="23.25">
      <c r="A20" s="113"/>
      <c r="B20" s="113"/>
      <c r="C20" s="113"/>
      <c r="D20" s="113"/>
      <c r="E20" s="325"/>
    </row>
    <row r="21" spans="1:5" ht="23.25">
      <c r="A21" s="113"/>
      <c r="B21" s="113"/>
      <c r="C21" s="113"/>
      <c r="D21" s="113"/>
      <c r="E21" s="325"/>
    </row>
    <row r="22" spans="1:5" ht="23.25">
      <c r="A22" s="255" t="s">
        <v>454</v>
      </c>
      <c r="B22" s="878" t="s">
        <v>455</v>
      </c>
      <c r="C22" s="878"/>
      <c r="D22" s="878"/>
      <c r="E22" s="878"/>
    </row>
    <row r="23" spans="1:5" ht="23.25">
      <c r="A23" s="255"/>
      <c r="B23" s="255"/>
      <c r="C23" s="256"/>
      <c r="D23" s="878" t="s">
        <v>456</v>
      </c>
      <c r="E23" s="878"/>
    </row>
    <row r="26" spans="1:5" ht="21.75">
      <c r="A26" s="877"/>
      <c r="B26" s="877"/>
      <c r="C26" s="877"/>
      <c r="D26" s="877"/>
      <c r="E26" s="877"/>
    </row>
    <row r="27" spans="1:5" ht="23.25">
      <c r="A27" s="255"/>
      <c r="B27" s="255"/>
      <c r="C27" s="255"/>
      <c r="D27" s="255"/>
      <c r="E27" s="256"/>
    </row>
    <row r="28" spans="1:5" ht="23.25">
      <c r="A28" s="255"/>
      <c r="B28" s="255"/>
      <c r="C28" s="255"/>
      <c r="D28" s="255"/>
      <c r="E28" s="256"/>
    </row>
    <row r="29" spans="1:5" ht="23.25">
      <c r="A29" s="255"/>
      <c r="B29" s="255"/>
      <c r="C29" s="255"/>
      <c r="D29" s="255"/>
      <c r="E29" s="252"/>
    </row>
  </sheetData>
  <mergeCells count="11">
    <mergeCell ref="A3:E3"/>
    <mergeCell ref="A4:E4"/>
    <mergeCell ref="A1:E1"/>
    <mergeCell ref="A26:E26"/>
    <mergeCell ref="B22:E22"/>
    <mergeCell ref="B6:C6"/>
    <mergeCell ref="C16:E16"/>
    <mergeCell ref="B15:E15"/>
    <mergeCell ref="D6:D7"/>
    <mergeCell ref="E6:E7"/>
    <mergeCell ref="D23:E23"/>
  </mergeCells>
  <printOptions/>
  <pageMargins left="0.75" right="0.75" top="1" bottom="1" header="0.5" footer="0.5"/>
  <pageSetup horizontalDpi="600" verticalDpi="600" orientation="portrait" paperSize="9" scale="77" r:id="rId1"/>
  <headerFooter alignWithMargins="0">
    <oddFooter>&amp;Cหน้า 6-&amp;P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T44"/>
  <sheetViews>
    <sheetView view="pageBreakPreview" zoomScale="80" zoomScaleSheetLayoutView="80" workbookViewId="0" topLeftCell="A13">
      <selection activeCell="I15" sqref="I15"/>
    </sheetView>
  </sheetViews>
  <sheetFormatPr defaultColWidth="9.140625" defaultRowHeight="21.75"/>
  <cols>
    <col min="1" max="1" width="31.7109375" style="2" customWidth="1"/>
    <col min="2" max="2" width="5.8515625" style="20" customWidth="1"/>
    <col min="3" max="3" width="5.7109375" style="2" customWidth="1"/>
    <col min="4" max="5" width="5.140625" style="2" customWidth="1"/>
    <col min="6" max="6" width="13.140625" style="2" customWidth="1"/>
    <col min="7" max="7" width="5.8515625" style="2" customWidth="1"/>
    <col min="8" max="8" width="6.00390625" style="2" customWidth="1"/>
    <col min="9" max="9" width="5.57421875" style="2" customWidth="1"/>
    <col min="10" max="10" width="5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6.140625" style="2" customWidth="1"/>
    <col min="15" max="15" width="5.57421875" style="2" customWidth="1"/>
    <col min="16" max="16" width="6.00390625" style="2" customWidth="1"/>
    <col min="17" max="17" width="6.421875" style="2" customWidth="1"/>
    <col min="18" max="18" width="5.57421875" style="2" customWidth="1"/>
    <col min="19" max="19" width="6.421875" style="2" customWidth="1"/>
    <col min="20" max="20" width="25.8515625" style="2" customWidth="1"/>
    <col min="21" max="21" width="8.28125" style="2" customWidth="1"/>
    <col min="22" max="16384" width="9.140625" style="2" customWidth="1"/>
  </cols>
  <sheetData>
    <row r="1" spans="1:20" ht="26.25">
      <c r="A1" s="823" t="s">
        <v>380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 t="s">
        <v>419</v>
      </c>
      <c r="R1" s="823"/>
      <c r="S1" s="823"/>
      <c r="T1" s="823"/>
    </row>
    <row r="2" spans="1:20" ht="23.25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13"/>
      <c r="R2" s="13"/>
      <c r="S2" s="13"/>
      <c r="T2" s="7"/>
    </row>
    <row r="3" spans="1:20" s="4" customFormat="1" ht="23.25" customHeight="1">
      <c r="A3" s="893" t="s">
        <v>223</v>
      </c>
      <c r="B3" s="893"/>
      <c r="C3" s="893"/>
      <c r="D3" s="893"/>
      <c r="E3" s="893"/>
      <c r="F3" s="893"/>
      <c r="G3" s="893"/>
      <c r="H3" s="893"/>
      <c r="I3" s="893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</row>
    <row r="4" spans="1:20" s="4" customFormat="1" ht="54.75" customHeight="1">
      <c r="A4" s="894" t="s">
        <v>294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5"/>
    </row>
    <row r="5" spans="1:20" s="4" customFormat="1" ht="26.25" customHeight="1">
      <c r="A5" s="80" t="s">
        <v>238</v>
      </c>
      <c r="B5" s="8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85" t="s">
        <v>347</v>
      </c>
      <c r="O5" s="785"/>
      <c r="P5" s="785"/>
      <c r="Q5" s="785"/>
      <c r="R5" s="785"/>
      <c r="S5" s="785"/>
      <c r="T5" s="786"/>
    </row>
    <row r="6" spans="1:20" s="4" customFormat="1" ht="29.25" customHeight="1">
      <c r="A6" s="84"/>
      <c r="B6" s="887" t="s">
        <v>160</v>
      </c>
      <c r="C6" s="887" t="s">
        <v>293</v>
      </c>
      <c r="D6" s="889" t="s">
        <v>292</v>
      </c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1"/>
      <c r="T6" s="85"/>
    </row>
    <row r="7" spans="1:20" s="10" customFormat="1" ht="143.25" customHeight="1">
      <c r="A7" s="180" t="s">
        <v>127</v>
      </c>
      <c r="B7" s="888"/>
      <c r="C7" s="888"/>
      <c r="D7" s="560" t="s">
        <v>145</v>
      </c>
      <c r="E7" s="560" t="s">
        <v>156</v>
      </c>
      <c r="F7" s="561" t="s">
        <v>154</v>
      </c>
      <c r="G7" s="560" t="s">
        <v>146</v>
      </c>
      <c r="H7" s="560" t="s">
        <v>147</v>
      </c>
      <c r="I7" s="560" t="s">
        <v>148</v>
      </c>
      <c r="J7" s="560" t="s">
        <v>149</v>
      </c>
      <c r="K7" s="560" t="s">
        <v>179</v>
      </c>
      <c r="L7" s="560" t="s">
        <v>150</v>
      </c>
      <c r="M7" s="560" t="s">
        <v>151</v>
      </c>
      <c r="N7" s="560" t="s">
        <v>152</v>
      </c>
      <c r="O7" s="560" t="s">
        <v>153</v>
      </c>
      <c r="P7" s="560" t="s">
        <v>157</v>
      </c>
      <c r="Q7" s="560" t="s">
        <v>171</v>
      </c>
      <c r="R7" s="560" t="s">
        <v>295</v>
      </c>
      <c r="S7" s="560" t="s">
        <v>161</v>
      </c>
      <c r="T7" s="558" t="s">
        <v>135</v>
      </c>
    </row>
    <row r="8" spans="1:20" s="11" customFormat="1" ht="24.75" customHeight="1">
      <c r="A8" s="562" t="s">
        <v>215</v>
      </c>
      <c r="B8" s="563">
        <v>1</v>
      </c>
      <c r="C8" s="563">
        <v>53</v>
      </c>
      <c r="D8" s="564" t="s">
        <v>197</v>
      </c>
      <c r="E8" s="564" t="s">
        <v>197</v>
      </c>
      <c r="F8" s="564">
        <v>1</v>
      </c>
      <c r="G8" s="564">
        <v>7</v>
      </c>
      <c r="H8" s="564">
        <v>1</v>
      </c>
      <c r="I8" s="564">
        <v>40</v>
      </c>
      <c r="J8" s="564">
        <v>6</v>
      </c>
      <c r="K8" s="564">
        <v>16</v>
      </c>
      <c r="L8" s="564">
        <v>1</v>
      </c>
      <c r="M8" s="564">
        <v>15</v>
      </c>
      <c r="N8" s="564">
        <v>1</v>
      </c>
      <c r="O8" s="564" t="s">
        <v>197</v>
      </c>
      <c r="P8" s="564">
        <v>3</v>
      </c>
      <c r="Q8" s="563">
        <f aca="true" t="shared" si="0" ref="Q8:Q22">SUM(D8:P8)</f>
        <v>91</v>
      </c>
      <c r="R8" s="563">
        <v>53</v>
      </c>
      <c r="S8" s="563"/>
      <c r="T8" s="565"/>
    </row>
    <row r="9" spans="1:20" ht="23.25" customHeight="1">
      <c r="A9" s="86" t="s">
        <v>216</v>
      </c>
      <c r="B9" s="505">
        <v>1</v>
      </c>
      <c r="C9" s="505">
        <v>38</v>
      </c>
      <c r="D9" s="506" t="s">
        <v>197</v>
      </c>
      <c r="E9" s="507">
        <v>1</v>
      </c>
      <c r="F9" s="507">
        <v>1</v>
      </c>
      <c r="G9" s="507">
        <v>10</v>
      </c>
      <c r="H9" s="507">
        <v>1</v>
      </c>
      <c r="I9" s="507">
        <v>31</v>
      </c>
      <c r="J9" s="504" t="s">
        <v>197</v>
      </c>
      <c r="K9" s="504" t="s">
        <v>197</v>
      </c>
      <c r="L9" s="504" t="s">
        <v>197</v>
      </c>
      <c r="M9" s="504">
        <v>12</v>
      </c>
      <c r="N9" s="504">
        <v>1</v>
      </c>
      <c r="O9" s="504" t="s">
        <v>197</v>
      </c>
      <c r="P9" s="504">
        <v>1</v>
      </c>
      <c r="Q9" s="345">
        <f t="shared" si="0"/>
        <v>58</v>
      </c>
      <c r="R9" s="187">
        <v>38</v>
      </c>
      <c r="S9" s="187"/>
      <c r="T9" s="188"/>
    </row>
    <row r="10" spans="1:20" ht="23.25" customHeight="1">
      <c r="A10" s="87" t="s">
        <v>217</v>
      </c>
      <c r="B10" s="505">
        <v>1</v>
      </c>
      <c r="C10" s="505">
        <v>12</v>
      </c>
      <c r="D10" s="506" t="s">
        <v>197</v>
      </c>
      <c r="E10" s="506" t="s">
        <v>197</v>
      </c>
      <c r="F10" s="507">
        <v>2</v>
      </c>
      <c r="G10" s="507">
        <v>4</v>
      </c>
      <c r="H10" s="506" t="s">
        <v>197</v>
      </c>
      <c r="I10" s="507">
        <v>7</v>
      </c>
      <c r="J10" s="504" t="s">
        <v>197</v>
      </c>
      <c r="K10" s="504">
        <v>2</v>
      </c>
      <c r="L10" s="504" t="s">
        <v>197</v>
      </c>
      <c r="M10" s="504">
        <v>2</v>
      </c>
      <c r="N10" s="504" t="s">
        <v>197</v>
      </c>
      <c r="O10" s="504" t="s">
        <v>197</v>
      </c>
      <c r="P10" s="504" t="s">
        <v>197</v>
      </c>
      <c r="Q10" s="345">
        <f t="shared" si="0"/>
        <v>17</v>
      </c>
      <c r="R10" s="187">
        <v>12</v>
      </c>
      <c r="S10" s="187"/>
      <c r="T10" s="188"/>
    </row>
    <row r="11" spans="1:20" ht="23.25" customHeight="1">
      <c r="A11" s="86" t="s">
        <v>218</v>
      </c>
      <c r="B11" s="505">
        <v>1</v>
      </c>
      <c r="C11" s="505">
        <v>44</v>
      </c>
      <c r="D11" s="506" t="s">
        <v>197</v>
      </c>
      <c r="E11" s="506" t="s">
        <v>197</v>
      </c>
      <c r="F11" s="507">
        <v>1</v>
      </c>
      <c r="G11" s="507">
        <v>13</v>
      </c>
      <c r="H11" s="506" t="s">
        <v>197</v>
      </c>
      <c r="I11" s="507">
        <v>37</v>
      </c>
      <c r="J11" s="504" t="s">
        <v>197</v>
      </c>
      <c r="K11" s="504" t="s">
        <v>197</v>
      </c>
      <c r="L11" s="504" t="s">
        <v>197</v>
      </c>
      <c r="M11" s="504">
        <v>4</v>
      </c>
      <c r="N11" s="504" t="s">
        <v>197</v>
      </c>
      <c r="O11" s="504" t="s">
        <v>197</v>
      </c>
      <c r="P11" s="504" t="s">
        <v>197</v>
      </c>
      <c r="Q11" s="345">
        <f t="shared" si="0"/>
        <v>55</v>
      </c>
      <c r="R11" s="187">
        <v>44</v>
      </c>
      <c r="S11" s="187"/>
      <c r="T11" s="188"/>
    </row>
    <row r="12" spans="1:20" ht="23.25" customHeight="1">
      <c r="A12" s="88" t="s">
        <v>219</v>
      </c>
      <c r="B12" s="505">
        <v>1</v>
      </c>
      <c r="C12" s="505">
        <v>16</v>
      </c>
      <c r="D12" s="506" t="s">
        <v>197</v>
      </c>
      <c r="E12" s="506" t="s">
        <v>197</v>
      </c>
      <c r="F12" s="507">
        <v>1</v>
      </c>
      <c r="G12" s="507">
        <v>3</v>
      </c>
      <c r="H12" s="506" t="s">
        <v>197</v>
      </c>
      <c r="I12" s="507">
        <v>8</v>
      </c>
      <c r="J12" s="504" t="s">
        <v>197</v>
      </c>
      <c r="K12" s="504" t="s">
        <v>197</v>
      </c>
      <c r="L12" s="504" t="s">
        <v>197</v>
      </c>
      <c r="M12" s="504">
        <v>2</v>
      </c>
      <c r="N12" s="504" t="s">
        <v>197</v>
      </c>
      <c r="O12" s="504" t="s">
        <v>197</v>
      </c>
      <c r="P12" s="504" t="s">
        <v>197</v>
      </c>
      <c r="Q12" s="345">
        <f t="shared" si="0"/>
        <v>14</v>
      </c>
      <c r="R12" s="187">
        <v>16</v>
      </c>
      <c r="S12" s="187"/>
      <c r="T12" s="188"/>
    </row>
    <row r="13" spans="1:20" ht="23.25" customHeight="1">
      <c r="A13" s="344" t="s">
        <v>220</v>
      </c>
      <c r="B13" s="505">
        <v>1</v>
      </c>
      <c r="C13" s="505">
        <v>25</v>
      </c>
      <c r="D13" s="506" t="s">
        <v>197</v>
      </c>
      <c r="E13" s="507">
        <v>1</v>
      </c>
      <c r="F13" s="507">
        <v>1</v>
      </c>
      <c r="G13" s="507">
        <v>1</v>
      </c>
      <c r="H13" s="506" t="s">
        <v>197</v>
      </c>
      <c r="I13" s="507">
        <v>10</v>
      </c>
      <c r="J13" s="504" t="s">
        <v>197</v>
      </c>
      <c r="K13" s="504">
        <v>10</v>
      </c>
      <c r="L13" s="504" t="s">
        <v>197</v>
      </c>
      <c r="M13" s="504">
        <v>4</v>
      </c>
      <c r="N13" s="504" t="s">
        <v>197</v>
      </c>
      <c r="O13" s="504" t="s">
        <v>197</v>
      </c>
      <c r="P13" s="504" t="s">
        <v>197</v>
      </c>
      <c r="Q13" s="345">
        <f t="shared" si="0"/>
        <v>27</v>
      </c>
      <c r="R13" s="187">
        <v>25</v>
      </c>
      <c r="S13" s="187"/>
      <c r="T13" s="188"/>
    </row>
    <row r="14" spans="1:20" ht="23.25" customHeight="1">
      <c r="A14" s="89" t="s">
        <v>221</v>
      </c>
      <c r="B14" s="505">
        <v>1</v>
      </c>
      <c r="C14" s="505">
        <v>32</v>
      </c>
      <c r="D14" s="506" t="s">
        <v>197</v>
      </c>
      <c r="E14" s="506" t="s">
        <v>197</v>
      </c>
      <c r="F14" s="507">
        <v>1</v>
      </c>
      <c r="G14" s="507">
        <v>9</v>
      </c>
      <c r="H14" s="507">
        <v>1</v>
      </c>
      <c r="I14" s="507">
        <v>25</v>
      </c>
      <c r="J14" s="504" t="s">
        <v>197</v>
      </c>
      <c r="K14" s="504">
        <v>4</v>
      </c>
      <c r="L14" s="504" t="s">
        <v>197</v>
      </c>
      <c r="M14" s="504">
        <v>4</v>
      </c>
      <c r="N14" s="504" t="s">
        <v>197</v>
      </c>
      <c r="O14" s="504" t="s">
        <v>197</v>
      </c>
      <c r="P14" s="504">
        <v>1</v>
      </c>
      <c r="Q14" s="345">
        <f t="shared" si="0"/>
        <v>45</v>
      </c>
      <c r="R14" s="187">
        <v>32</v>
      </c>
      <c r="S14" s="187"/>
      <c r="T14" s="188"/>
    </row>
    <row r="15" spans="1:20" ht="23.25" customHeight="1">
      <c r="A15" s="89" t="s">
        <v>222</v>
      </c>
      <c r="B15" s="505">
        <v>1</v>
      </c>
      <c r="C15" s="505">
        <v>34</v>
      </c>
      <c r="D15" s="506" t="s">
        <v>197</v>
      </c>
      <c r="E15" s="507" t="s">
        <v>197</v>
      </c>
      <c r="F15" s="507">
        <v>1</v>
      </c>
      <c r="G15" s="507">
        <v>8</v>
      </c>
      <c r="H15" s="507" t="s">
        <v>197</v>
      </c>
      <c r="I15" s="507">
        <v>21</v>
      </c>
      <c r="J15" s="504" t="s">
        <v>197</v>
      </c>
      <c r="K15" s="504">
        <v>1</v>
      </c>
      <c r="L15" s="504">
        <v>1</v>
      </c>
      <c r="M15" s="504">
        <v>21</v>
      </c>
      <c r="N15" s="504" t="s">
        <v>197</v>
      </c>
      <c r="O15" s="504" t="s">
        <v>197</v>
      </c>
      <c r="P15" s="504" t="s">
        <v>197</v>
      </c>
      <c r="Q15" s="345">
        <f t="shared" si="0"/>
        <v>53</v>
      </c>
      <c r="R15" s="187">
        <v>34</v>
      </c>
      <c r="S15" s="187"/>
      <c r="T15" s="188"/>
    </row>
    <row r="16" spans="1:20" ht="23.25" customHeight="1">
      <c r="A16" s="566" t="s">
        <v>737</v>
      </c>
      <c r="B16" s="567">
        <v>1</v>
      </c>
      <c r="C16" s="567">
        <v>26</v>
      </c>
      <c r="D16" s="568" t="s">
        <v>197</v>
      </c>
      <c r="E16" s="568" t="s">
        <v>197</v>
      </c>
      <c r="F16" s="569">
        <v>1</v>
      </c>
      <c r="G16" s="569">
        <v>8</v>
      </c>
      <c r="H16" s="569">
        <v>1</v>
      </c>
      <c r="I16" s="569">
        <v>21</v>
      </c>
      <c r="J16" s="570" t="s">
        <v>197</v>
      </c>
      <c r="K16" s="570" t="s">
        <v>197</v>
      </c>
      <c r="L16" s="570" t="s">
        <v>197</v>
      </c>
      <c r="M16" s="570" t="s">
        <v>197</v>
      </c>
      <c r="N16" s="570" t="s">
        <v>197</v>
      </c>
      <c r="O16" s="570">
        <v>1</v>
      </c>
      <c r="P16" s="570">
        <v>2</v>
      </c>
      <c r="Q16" s="571">
        <f>SUM(D16:P16)</f>
        <v>34</v>
      </c>
      <c r="R16" s="572">
        <v>26</v>
      </c>
      <c r="S16" s="572"/>
      <c r="T16" s="573"/>
    </row>
    <row r="17" spans="1:20" ht="23.25" customHeight="1">
      <c r="A17" s="823" t="s">
        <v>380</v>
      </c>
      <c r="B17" s="823"/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 t="s">
        <v>420</v>
      </c>
      <c r="R17" s="823"/>
      <c r="S17" s="823"/>
      <c r="T17" s="823"/>
    </row>
    <row r="18" spans="1:20" ht="23.25" customHeight="1">
      <c r="A18" s="892"/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13"/>
      <c r="R18" s="13"/>
      <c r="S18" s="13"/>
      <c r="T18" s="7"/>
    </row>
    <row r="19" spans="1:20" s="4" customFormat="1" ht="29.25" customHeight="1">
      <c r="A19" s="84"/>
      <c r="B19" s="887" t="s">
        <v>160</v>
      </c>
      <c r="C19" s="887" t="s">
        <v>293</v>
      </c>
      <c r="D19" s="889" t="s">
        <v>292</v>
      </c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1"/>
      <c r="T19" s="85"/>
    </row>
    <row r="20" spans="1:20" s="10" customFormat="1" ht="143.25" customHeight="1">
      <c r="A20" s="180" t="s">
        <v>127</v>
      </c>
      <c r="B20" s="888"/>
      <c r="C20" s="888"/>
      <c r="D20" s="560" t="s">
        <v>145</v>
      </c>
      <c r="E20" s="560" t="s">
        <v>156</v>
      </c>
      <c r="F20" s="561" t="s">
        <v>154</v>
      </c>
      <c r="G20" s="560" t="s">
        <v>146</v>
      </c>
      <c r="H20" s="560" t="s">
        <v>147</v>
      </c>
      <c r="I20" s="560" t="s">
        <v>148</v>
      </c>
      <c r="J20" s="560" t="s">
        <v>149</v>
      </c>
      <c r="K20" s="560" t="s">
        <v>179</v>
      </c>
      <c r="L20" s="560" t="s">
        <v>150</v>
      </c>
      <c r="M20" s="560" t="s">
        <v>151</v>
      </c>
      <c r="N20" s="560" t="s">
        <v>152</v>
      </c>
      <c r="O20" s="560" t="s">
        <v>153</v>
      </c>
      <c r="P20" s="560" t="s">
        <v>157</v>
      </c>
      <c r="Q20" s="560" t="s">
        <v>171</v>
      </c>
      <c r="R20" s="560" t="s">
        <v>295</v>
      </c>
      <c r="S20" s="560" t="s">
        <v>161</v>
      </c>
      <c r="T20" s="558" t="s">
        <v>135</v>
      </c>
    </row>
    <row r="21" spans="1:20" ht="26.25">
      <c r="A21" s="574" t="s">
        <v>738</v>
      </c>
      <c r="B21" s="575">
        <v>1</v>
      </c>
      <c r="C21" s="575">
        <v>25</v>
      </c>
      <c r="D21" s="576" t="s">
        <v>197</v>
      </c>
      <c r="E21" s="576" t="s">
        <v>197</v>
      </c>
      <c r="F21" s="577">
        <v>1</v>
      </c>
      <c r="G21" s="577">
        <v>6</v>
      </c>
      <c r="H21" s="577">
        <v>1</v>
      </c>
      <c r="I21" s="577">
        <v>19</v>
      </c>
      <c r="J21" s="578" t="s">
        <v>197</v>
      </c>
      <c r="K21" s="578" t="s">
        <v>197</v>
      </c>
      <c r="L21" s="578" t="s">
        <v>197</v>
      </c>
      <c r="M21" s="578">
        <v>3</v>
      </c>
      <c r="N21" s="578" t="s">
        <v>197</v>
      </c>
      <c r="O21" s="578" t="s">
        <v>197</v>
      </c>
      <c r="P21" s="578">
        <v>1</v>
      </c>
      <c r="Q21" s="563">
        <f>SUM(D21:P21)</f>
        <v>31</v>
      </c>
      <c r="R21" s="579">
        <v>25</v>
      </c>
      <c r="S21" s="579"/>
      <c r="T21" s="580"/>
    </row>
    <row r="22" spans="1:20" ht="26.25">
      <c r="A22" s="169" t="s">
        <v>739</v>
      </c>
      <c r="B22" s="505">
        <v>1</v>
      </c>
      <c r="C22" s="505">
        <v>46</v>
      </c>
      <c r="D22" s="506" t="s">
        <v>197</v>
      </c>
      <c r="E22" s="506" t="s">
        <v>197</v>
      </c>
      <c r="F22" s="507">
        <v>1</v>
      </c>
      <c r="G22" s="507">
        <v>5</v>
      </c>
      <c r="H22" s="507">
        <v>2</v>
      </c>
      <c r="I22" s="507">
        <v>34</v>
      </c>
      <c r="J22" s="504">
        <v>2</v>
      </c>
      <c r="K22" s="504">
        <v>3</v>
      </c>
      <c r="L22" s="504">
        <v>9</v>
      </c>
      <c r="M22" s="504">
        <v>37</v>
      </c>
      <c r="N22" s="504" t="s">
        <v>197</v>
      </c>
      <c r="O22" s="504" t="s">
        <v>197</v>
      </c>
      <c r="P22" s="504" t="s">
        <v>197</v>
      </c>
      <c r="Q22" s="345">
        <f t="shared" si="0"/>
        <v>93</v>
      </c>
      <c r="R22" s="187">
        <v>46</v>
      </c>
      <c r="S22" s="187"/>
      <c r="T22" s="188"/>
    </row>
    <row r="23" spans="1:20" ht="26.25">
      <c r="A23" s="90" t="s">
        <v>133</v>
      </c>
      <c r="B23" s="93">
        <f>SUM(B8:B22)</f>
        <v>11</v>
      </c>
      <c r="C23" s="93">
        <f>SUM(C8:C22)</f>
        <v>351</v>
      </c>
      <c r="D23" s="93" t="s">
        <v>197</v>
      </c>
      <c r="E23" s="93">
        <f aca="true" t="shared" si="1" ref="E23:R23">SUM(E8:E22)</f>
        <v>2</v>
      </c>
      <c r="F23" s="93">
        <f t="shared" si="1"/>
        <v>12</v>
      </c>
      <c r="G23" s="93">
        <f t="shared" si="1"/>
        <v>74</v>
      </c>
      <c r="H23" s="93">
        <f t="shared" si="1"/>
        <v>7</v>
      </c>
      <c r="I23" s="93">
        <f t="shared" si="1"/>
        <v>253</v>
      </c>
      <c r="J23" s="93">
        <f t="shared" si="1"/>
        <v>8</v>
      </c>
      <c r="K23" s="93">
        <f t="shared" si="1"/>
        <v>36</v>
      </c>
      <c r="L23" s="93">
        <f t="shared" si="1"/>
        <v>11</v>
      </c>
      <c r="M23" s="93">
        <f t="shared" si="1"/>
        <v>104</v>
      </c>
      <c r="N23" s="93">
        <f t="shared" si="1"/>
        <v>2</v>
      </c>
      <c r="O23" s="93">
        <f t="shared" si="1"/>
        <v>1</v>
      </c>
      <c r="P23" s="93">
        <f t="shared" si="1"/>
        <v>8</v>
      </c>
      <c r="Q23" s="93">
        <f t="shared" si="1"/>
        <v>518</v>
      </c>
      <c r="R23" s="93">
        <f t="shared" si="1"/>
        <v>351</v>
      </c>
      <c r="S23" s="100">
        <v>100</v>
      </c>
      <c r="T23" s="94"/>
    </row>
    <row r="24" spans="1:20" ht="23.25">
      <c r="A24" s="91" t="s">
        <v>346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97"/>
      <c r="S24" s="97"/>
      <c r="T24" s="79" t="s">
        <v>345</v>
      </c>
    </row>
    <row r="25" spans="1:20" ht="23.25">
      <c r="A25" s="886" t="s">
        <v>138</v>
      </c>
      <c r="B25" s="886"/>
      <c r="C25" s="886"/>
      <c r="D25" s="886"/>
      <c r="E25" s="886"/>
      <c r="F25" s="886"/>
      <c r="G25" s="886"/>
      <c r="H25" s="886"/>
      <c r="I25" s="886"/>
      <c r="J25" s="886"/>
      <c r="L25" s="796" t="s">
        <v>155</v>
      </c>
      <c r="M25" s="796"/>
      <c r="N25" s="796"/>
      <c r="O25" s="796"/>
      <c r="P25" s="796"/>
      <c r="Q25" s="796"/>
      <c r="R25" s="796"/>
      <c r="S25" s="796"/>
      <c r="T25" s="796"/>
    </row>
    <row r="26" spans="1:20" ht="23.25">
      <c r="A26" s="2" t="s">
        <v>139</v>
      </c>
      <c r="Q26" s="796" t="s">
        <v>457</v>
      </c>
      <c r="R26" s="796"/>
      <c r="S26" s="796"/>
      <c r="T26" s="796"/>
    </row>
    <row r="27" spans="1:20" ht="23.25">
      <c r="A27" s="809"/>
      <c r="B27" s="809"/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</row>
    <row r="28" spans="1:20" ht="23.25">
      <c r="A28" s="809"/>
      <c r="B28" s="809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</row>
    <row r="32" spans="1:15" ht="23.25">
      <c r="A32" s="809"/>
      <c r="B32" s="809"/>
      <c r="C32" s="809"/>
      <c r="D32" s="809"/>
      <c r="E32" s="809"/>
      <c r="F32" s="809"/>
      <c r="G32" s="809"/>
      <c r="H32" s="809"/>
      <c r="I32" s="809"/>
      <c r="J32" s="809"/>
      <c r="K32" s="3"/>
      <c r="L32" s="3"/>
      <c r="M32" s="3"/>
      <c r="N32" s="3"/>
      <c r="O32" s="3"/>
    </row>
    <row r="33" spans="1:11" ht="23.25">
      <c r="A33" s="1"/>
      <c r="B33" s="21"/>
      <c r="C33" s="1"/>
      <c r="D33" s="1"/>
      <c r="E33" s="1"/>
      <c r="F33" s="1"/>
      <c r="G33" s="1"/>
      <c r="H33" s="1"/>
      <c r="I33" s="1"/>
      <c r="J33" s="1"/>
      <c r="K33" s="1"/>
    </row>
    <row r="34" spans="1:11" ht="23.25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</row>
    <row r="35" spans="1:11" ht="23.25">
      <c r="A35" s="1"/>
      <c r="B35" s="21"/>
      <c r="C35" s="1"/>
      <c r="D35" s="1"/>
      <c r="E35" s="1"/>
      <c r="F35" s="1"/>
      <c r="G35" s="1"/>
      <c r="H35" s="1"/>
      <c r="I35" s="1"/>
      <c r="J35" s="1"/>
      <c r="K35" s="1"/>
    </row>
    <row r="36" spans="1:11" ht="23.25">
      <c r="A36" s="1"/>
      <c r="B36" s="21"/>
      <c r="C36" s="1"/>
      <c r="D36" s="1"/>
      <c r="E36" s="1"/>
      <c r="F36" s="1"/>
      <c r="G36" s="1"/>
      <c r="H36" s="1"/>
      <c r="I36" s="1"/>
      <c r="J36" s="1"/>
      <c r="K36" s="1"/>
    </row>
    <row r="37" spans="1:11" ht="23.25">
      <c r="A37" s="1"/>
      <c r="B37" s="21"/>
      <c r="C37" s="1"/>
      <c r="D37" s="1"/>
      <c r="E37" s="1"/>
      <c r="F37" s="1"/>
      <c r="G37" s="1"/>
      <c r="H37" s="1"/>
      <c r="I37" s="1"/>
      <c r="J37" s="1"/>
      <c r="K37" s="1"/>
    </row>
    <row r="38" spans="1:11" ht="23.25">
      <c r="A38" s="1"/>
      <c r="B38" s="21"/>
      <c r="C38" s="1"/>
      <c r="D38" s="1"/>
      <c r="E38" s="1"/>
      <c r="F38" s="1"/>
      <c r="G38" s="1"/>
      <c r="H38" s="1"/>
      <c r="I38" s="1"/>
      <c r="J38" s="1"/>
      <c r="K38" s="1"/>
    </row>
    <row r="39" spans="1:11" ht="23.25">
      <c r="A39" s="1"/>
      <c r="B39" s="21"/>
      <c r="C39" s="1"/>
      <c r="D39" s="1"/>
      <c r="E39" s="1"/>
      <c r="F39" s="1"/>
      <c r="G39" s="1"/>
      <c r="H39" s="1"/>
      <c r="I39" s="1"/>
      <c r="J39" s="1"/>
      <c r="K39" s="1"/>
    </row>
    <row r="40" spans="1:11" ht="23.25">
      <c r="A40" s="1"/>
      <c r="B40" s="21"/>
      <c r="C40" s="1"/>
      <c r="D40" s="1"/>
      <c r="E40" s="1"/>
      <c r="F40" s="1"/>
      <c r="G40" s="1"/>
      <c r="H40" s="1"/>
      <c r="I40" s="1"/>
      <c r="J40" s="1"/>
      <c r="K40" s="1"/>
    </row>
    <row r="41" spans="1:11" ht="23.2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</row>
    <row r="42" spans="1:11" ht="23.25">
      <c r="A42" s="1"/>
      <c r="B42" s="21"/>
      <c r="C42" s="1"/>
      <c r="D42" s="1"/>
      <c r="E42" s="1"/>
      <c r="F42" s="1"/>
      <c r="G42" s="1"/>
      <c r="H42" s="1"/>
      <c r="I42" s="1"/>
      <c r="J42" s="1"/>
      <c r="K42" s="1"/>
    </row>
    <row r="43" spans="1:11" ht="23.25">
      <c r="A43" s="1"/>
      <c r="B43" s="21"/>
      <c r="C43" s="1"/>
      <c r="D43" s="1"/>
      <c r="E43" s="1"/>
      <c r="F43" s="1"/>
      <c r="G43" s="1"/>
      <c r="H43" s="1"/>
      <c r="I43" s="1"/>
      <c r="J43" s="1"/>
      <c r="K43" s="1"/>
    </row>
    <row r="44" spans="1:11" ht="23.25">
      <c r="A44" s="1"/>
      <c r="B44" s="21"/>
      <c r="C44" s="1"/>
      <c r="D44" s="1"/>
      <c r="E44" s="1"/>
      <c r="F44" s="1"/>
      <c r="G44" s="1"/>
      <c r="H44" s="1"/>
      <c r="I44" s="1"/>
      <c r="J44" s="1"/>
      <c r="K44" s="1"/>
    </row>
  </sheetData>
  <mergeCells count="21">
    <mergeCell ref="Q17:T17"/>
    <mergeCell ref="A18:P18"/>
    <mergeCell ref="B19:B20"/>
    <mergeCell ref="C19:C20"/>
    <mergeCell ref="D19:S19"/>
    <mergeCell ref="A17:P17"/>
    <mergeCell ref="Q1:T1"/>
    <mergeCell ref="A4:T4"/>
    <mergeCell ref="A1:P1"/>
    <mergeCell ref="N5:T5"/>
    <mergeCell ref="B6:B7"/>
    <mergeCell ref="C6:C7"/>
    <mergeCell ref="D6:S6"/>
    <mergeCell ref="A2:P2"/>
    <mergeCell ref="A3:T3"/>
    <mergeCell ref="A27:T27"/>
    <mergeCell ref="A28:T28"/>
    <mergeCell ref="A32:J32"/>
    <mergeCell ref="L25:T25"/>
    <mergeCell ref="A25:J25"/>
    <mergeCell ref="Q26:T26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84" r:id="rId1"/>
  <headerFooter alignWithMargins="0">
    <oddFooter>&amp;Cหน้า 6-&amp;P</oddFooter>
  </headerFooter>
  <rowBreaks count="1" manualBreakCount="1">
    <brk id="16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490"/>
  <sheetViews>
    <sheetView view="pageBreakPreview" zoomScale="93" zoomScaleSheetLayoutView="93" workbookViewId="0" topLeftCell="A1">
      <selection activeCell="E4" sqref="E4"/>
    </sheetView>
  </sheetViews>
  <sheetFormatPr defaultColWidth="9.140625" defaultRowHeight="21.75"/>
  <cols>
    <col min="1" max="1" width="5.421875" style="709" customWidth="1"/>
    <col min="2" max="2" width="9.140625" style="25" customWidth="1"/>
    <col min="3" max="3" width="43.28125" style="25" customWidth="1"/>
    <col min="4" max="4" width="8.00390625" style="25" customWidth="1"/>
    <col min="5" max="6" width="6.140625" style="25" customWidth="1"/>
    <col min="7" max="7" width="6.57421875" style="25" customWidth="1"/>
    <col min="8" max="8" width="6.7109375" style="25" customWidth="1"/>
    <col min="9" max="9" width="6.421875" style="25" customWidth="1"/>
    <col min="10" max="10" width="6.57421875" style="25" customWidth="1"/>
    <col min="11" max="11" width="6.421875" style="25" customWidth="1"/>
    <col min="12" max="12" width="7.140625" style="25" customWidth="1"/>
    <col min="13" max="13" width="7.00390625" style="25" customWidth="1"/>
    <col min="14" max="14" width="6.28125" style="25" customWidth="1"/>
    <col min="15" max="15" width="6.8515625" style="25" customWidth="1"/>
    <col min="16" max="16" width="7.28125" style="25" customWidth="1"/>
    <col min="17" max="16384" width="9.140625" style="25" customWidth="1"/>
  </cols>
  <sheetData>
    <row r="1" spans="2:16" ht="26.25">
      <c r="B1" s="896" t="s">
        <v>380</v>
      </c>
      <c r="C1" s="896"/>
      <c r="D1" s="896"/>
      <c r="E1" s="896"/>
      <c r="F1" s="896"/>
      <c r="G1" s="896"/>
      <c r="H1" s="896"/>
      <c r="I1" s="896"/>
      <c r="J1" s="896"/>
      <c r="K1" s="896"/>
      <c r="L1" s="895" t="s">
        <v>1212</v>
      </c>
      <c r="M1" s="895"/>
      <c r="N1" s="895"/>
      <c r="O1" s="895"/>
      <c r="P1" s="895"/>
    </row>
    <row r="3" spans="1:16" s="101" customFormat="1" ht="23.25">
      <c r="A3" s="710"/>
      <c r="B3" s="103" t="s">
        <v>296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s="101" customFormat="1" ht="23.25">
      <c r="A4" s="710"/>
      <c r="B4" s="103" t="s">
        <v>238</v>
      </c>
      <c r="C4" s="103"/>
      <c r="D4" s="103"/>
      <c r="E4" s="103"/>
      <c r="F4" s="103"/>
      <c r="G4" s="103"/>
      <c r="H4" s="103"/>
      <c r="I4" s="103"/>
      <c r="J4" s="103"/>
      <c r="K4" s="103"/>
      <c r="L4" s="897" t="s">
        <v>347</v>
      </c>
      <c r="M4" s="897"/>
      <c r="N4" s="897"/>
      <c r="O4" s="897"/>
      <c r="P4" s="898"/>
    </row>
    <row r="5" spans="1:16" s="101" customFormat="1" ht="23.25">
      <c r="A5" s="913" t="s">
        <v>188</v>
      </c>
      <c r="B5" s="899" t="s">
        <v>1156</v>
      </c>
      <c r="C5" s="900"/>
      <c r="D5" s="904" t="s">
        <v>297</v>
      </c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</row>
    <row r="6" spans="1:16" s="101" customFormat="1" ht="96" customHeight="1">
      <c r="A6" s="913"/>
      <c r="B6" s="901"/>
      <c r="C6" s="902"/>
      <c r="D6" s="105" t="s">
        <v>198</v>
      </c>
      <c r="E6" s="105" t="s">
        <v>199</v>
      </c>
      <c r="F6" s="105" t="s">
        <v>200</v>
      </c>
      <c r="G6" s="105" t="s">
        <v>201</v>
      </c>
      <c r="H6" s="105" t="s">
        <v>202</v>
      </c>
      <c r="I6" s="105" t="s">
        <v>203</v>
      </c>
      <c r="J6" s="105" t="s">
        <v>204</v>
      </c>
      <c r="K6" s="105" t="s">
        <v>205</v>
      </c>
      <c r="L6" s="105" t="s">
        <v>206</v>
      </c>
      <c r="M6" s="105" t="s">
        <v>207</v>
      </c>
      <c r="N6" s="105" t="s">
        <v>208</v>
      </c>
      <c r="O6" s="105" t="s">
        <v>209</v>
      </c>
      <c r="P6" s="105" t="s">
        <v>210</v>
      </c>
    </row>
    <row r="7" spans="1:16" ht="23.25">
      <c r="A7" s="712"/>
      <c r="B7" s="907" t="s">
        <v>535</v>
      </c>
      <c r="C7" s="908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</row>
    <row r="8" spans="1:16" s="625" customFormat="1" ht="23.25">
      <c r="A8" s="713">
        <v>1</v>
      </c>
      <c r="B8" s="35" t="s">
        <v>640</v>
      </c>
      <c r="C8" s="621" t="s">
        <v>645</v>
      </c>
      <c r="D8" s="624"/>
      <c r="E8" s="624"/>
      <c r="F8" s="624"/>
      <c r="G8" s="624">
        <v>1</v>
      </c>
      <c r="H8" s="624"/>
      <c r="I8" s="624"/>
      <c r="J8" s="624"/>
      <c r="K8" s="624"/>
      <c r="L8" s="624"/>
      <c r="M8" s="624"/>
      <c r="N8" s="624"/>
      <c r="O8" s="624"/>
      <c r="P8" s="624"/>
    </row>
    <row r="9" spans="1:16" s="625" customFormat="1" ht="23.25">
      <c r="A9" s="711">
        <v>2</v>
      </c>
      <c r="B9" s="37" t="s">
        <v>646</v>
      </c>
      <c r="C9" s="622" t="s">
        <v>647</v>
      </c>
      <c r="D9" s="624"/>
      <c r="E9" s="624"/>
      <c r="F9" s="624"/>
      <c r="G9" s="624">
        <v>1</v>
      </c>
      <c r="H9" s="624"/>
      <c r="I9" s="624"/>
      <c r="J9" s="624"/>
      <c r="K9" s="624"/>
      <c r="L9" s="624"/>
      <c r="M9" s="624"/>
      <c r="N9" s="624"/>
      <c r="O9" s="624"/>
      <c r="P9" s="624"/>
    </row>
    <row r="10" spans="1:16" s="625" customFormat="1" ht="23.25">
      <c r="A10" s="711">
        <v>3</v>
      </c>
      <c r="B10" s="37" t="s">
        <v>648</v>
      </c>
      <c r="C10" s="623" t="s">
        <v>649</v>
      </c>
      <c r="D10" s="624"/>
      <c r="E10" s="624"/>
      <c r="F10" s="624"/>
      <c r="G10" s="624"/>
      <c r="H10" s="624"/>
      <c r="I10" s="624">
        <v>1</v>
      </c>
      <c r="J10" s="624"/>
      <c r="K10" s="624"/>
      <c r="L10" s="624"/>
      <c r="M10" s="624"/>
      <c r="N10" s="624"/>
      <c r="O10" s="624"/>
      <c r="P10" s="624"/>
    </row>
    <row r="11" spans="1:16" s="625" customFormat="1" ht="23.25">
      <c r="A11" s="711">
        <v>4</v>
      </c>
      <c r="B11" s="37" t="s">
        <v>650</v>
      </c>
      <c r="C11" s="622" t="s">
        <v>651</v>
      </c>
      <c r="D11" s="624"/>
      <c r="E11" s="624"/>
      <c r="F11" s="624"/>
      <c r="G11" s="624"/>
      <c r="H11" s="624"/>
      <c r="I11" s="624">
        <v>1</v>
      </c>
      <c r="J11" s="624"/>
      <c r="K11" s="624">
        <v>1</v>
      </c>
      <c r="L11" s="624"/>
      <c r="M11" s="624">
        <v>1</v>
      </c>
      <c r="N11" s="624"/>
      <c r="O11" s="624"/>
      <c r="P11" s="624"/>
    </row>
    <row r="12" spans="1:16" s="625" customFormat="1" ht="23.25">
      <c r="A12" s="711">
        <v>5</v>
      </c>
      <c r="B12" s="451" t="s">
        <v>652</v>
      </c>
      <c r="C12" s="452" t="s">
        <v>661</v>
      </c>
      <c r="D12" s="624"/>
      <c r="E12" s="624"/>
      <c r="F12" s="624"/>
      <c r="G12" s="624"/>
      <c r="H12" s="624"/>
      <c r="I12" s="624"/>
      <c r="J12" s="624"/>
      <c r="K12" s="624"/>
      <c r="L12" s="624"/>
      <c r="M12" s="624">
        <v>1</v>
      </c>
      <c r="N12" s="624"/>
      <c r="O12" s="624"/>
      <c r="P12" s="624"/>
    </row>
    <row r="13" spans="1:16" s="625" customFormat="1" ht="23.25">
      <c r="A13" s="711">
        <v>6</v>
      </c>
      <c r="B13" s="37" t="s">
        <v>653</v>
      </c>
      <c r="C13" s="622" t="s">
        <v>654</v>
      </c>
      <c r="D13" s="624"/>
      <c r="E13" s="624"/>
      <c r="F13" s="624"/>
      <c r="G13" s="624"/>
      <c r="H13" s="624"/>
      <c r="I13" s="624">
        <v>1</v>
      </c>
      <c r="J13" s="624"/>
      <c r="K13" s="624"/>
      <c r="L13" s="624"/>
      <c r="M13" s="624"/>
      <c r="N13" s="624"/>
      <c r="O13" s="624"/>
      <c r="P13" s="624"/>
    </row>
    <row r="14" spans="1:16" s="625" customFormat="1" ht="23.25">
      <c r="A14" s="711">
        <v>7</v>
      </c>
      <c r="B14" s="37" t="s">
        <v>655</v>
      </c>
      <c r="C14" s="622" t="s">
        <v>656</v>
      </c>
      <c r="D14" s="624"/>
      <c r="E14" s="624"/>
      <c r="F14" s="624"/>
      <c r="G14" s="624"/>
      <c r="H14" s="624"/>
      <c r="I14" s="624">
        <v>1</v>
      </c>
      <c r="J14" s="624"/>
      <c r="K14" s="624"/>
      <c r="L14" s="624"/>
      <c r="M14" s="624">
        <v>1</v>
      </c>
      <c r="N14" s="624"/>
      <c r="O14" s="624"/>
      <c r="P14" s="624"/>
    </row>
    <row r="15" spans="1:16" s="625" customFormat="1" ht="23.25">
      <c r="A15" s="711">
        <v>8</v>
      </c>
      <c r="B15" s="451" t="s">
        <v>657</v>
      </c>
      <c r="C15" s="452" t="s">
        <v>660</v>
      </c>
      <c r="D15" s="624"/>
      <c r="E15" s="624"/>
      <c r="F15" s="624"/>
      <c r="G15" s="624">
        <v>1</v>
      </c>
      <c r="H15" s="624"/>
      <c r="I15" s="624"/>
      <c r="J15" s="624"/>
      <c r="K15" s="624"/>
      <c r="L15" s="624"/>
      <c r="M15" s="624"/>
      <c r="N15" s="624"/>
      <c r="O15" s="624"/>
      <c r="P15" s="624"/>
    </row>
    <row r="16" spans="1:16" s="625" customFormat="1" ht="23.25">
      <c r="A16" s="711">
        <v>9</v>
      </c>
      <c r="B16" s="37" t="s">
        <v>658</v>
      </c>
      <c r="C16" s="622" t="s">
        <v>659</v>
      </c>
      <c r="D16" s="624"/>
      <c r="E16" s="624"/>
      <c r="F16" s="624"/>
      <c r="G16" s="624"/>
      <c r="H16" s="624"/>
      <c r="I16" s="624">
        <v>1</v>
      </c>
      <c r="J16" s="624"/>
      <c r="K16" s="624"/>
      <c r="L16" s="624"/>
      <c r="M16" s="624"/>
      <c r="N16" s="624"/>
      <c r="O16" s="624"/>
      <c r="P16" s="624"/>
    </row>
    <row r="17" spans="1:16" s="625" customFormat="1" ht="23.25">
      <c r="A17" s="711">
        <v>10</v>
      </c>
      <c r="B17" s="451" t="s">
        <v>662</v>
      </c>
      <c r="C17" s="452" t="s">
        <v>663</v>
      </c>
      <c r="D17" s="624"/>
      <c r="E17" s="624"/>
      <c r="F17" s="624"/>
      <c r="G17" s="624"/>
      <c r="H17" s="624"/>
      <c r="I17" s="624">
        <v>1</v>
      </c>
      <c r="J17" s="624"/>
      <c r="K17" s="624"/>
      <c r="L17" s="624"/>
      <c r="M17" s="624"/>
      <c r="N17" s="624"/>
      <c r="O17" s="624"/>
      <c r="P17" s="624"/>
    </row>
    <row r="18" spans="2:16" ht="26.25">
      <c r="B18" s="896" t="s">
        <v>380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5" t="s">
        <v>1213</v>
      </c>
      <c r="M18" s="895"/>
      <c r="N18" s="895"/>
      <c r="O18" s="895"/>
      <c r="P18" s="895"/>
    </row>
    <row r="20" spans="1:16" s="101" customFormat="1" ht="23.25">
      <c r="A20" s="914" t="s">
        <v>188</v>
      </c>
      <c r="B20" s="899" t="s">
        <v>1156</v>
      </c>
      <c r="C20" s="900"/>
      <c r="D20" s="904" t="s">
        <v>297</v>
      </c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</row>
    <row r="21" spans="1:16" s="101" customFormat="1" ht="96" customHeight="1">
      <c r="A21" s="914"/>
      <c r="B21" s="901"/>
      <c r="C21" s="902"/>
      <c r="D21" s="105" t="s">
        <v>198</v>
      </c>
      <c r="E21" s="105" t="s">
        <v>199</v>
      </c>
      <c r="F21" s="105" t="s">
        <v>200</v>
      </c>
      <c r="G21" s="105" t="s">
        <v>201</v>
      </c>
      <c r="H21" s="105" t="s">
        <v>202</v>
      </c>
      <c r="I21" s="105" t="s">
        <v>203</v>
      </c>
      <c r="J21" s="105" t="s">
        <v>204</v>
      </c>
      <c r="K21" s="105" t="s">
        <v>205</v>
      </c>
      <c r="L21" s="105" t="s">
        <v>206</v>
      </c>
      <c r="M21" s="105" t="s">
        <v>207</v>
      </c>
      <c r="N21" s="105" t="s">
        <v>208</v>
      </c>
      <c r="O21" s="105" t="s">
        <v>209</v>
      </c>
      <c r="P21" s="105" t="s">
        <v>210</v>
      </c>
    </row>
    <row r="22" spans="1:16" s="625" customFormat="1" ht="23.25">
      <c r="A22" s="711">
        <v>11</v>
      </c>
      <c r="B22" s="35" t="s">
        <v>664</v>
      </c>
      <c r="C22" s="621" t="s">
        <v>1223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4">
        <v>1</v>
      </c>
      <c r="N22" s="624"/>
      <c r="O22" s="624"/>
      <c r="P22" s="624"/>
    </row>
    <row r="23" spans="1:16" s="625" customFormat="1" ht="23.25">
      <c r="A23" s="711">
        <v>12</v>
      </c>
      <c r="B23" s="451" t="s">
        <v>665</v>
      </c>
      <c r="C23" s="452" t="s">
        <v>666</v>
      </c>
      <c r="D23" s="624"/>
      <c r="E23" s="624"/>
      <c r="F23" s="624"/>
      <c r="G23" s="624"/>
      <c r="H23" s="624"/>
      <c r="I23" s="624">
        <v>1</v>
      </c>
      <c r="J23" s="624"/>
      <c r="K23" s="624"/>
      <c r="L23" s="624"/>
      <c r="M23" s="624"/>
      <c r="N23" s="624"/>
      <c r="O23" s="624"/>
      <c r="P23" s="624"/>
    </row>
    <row r="24" spans="1:16" s="625" customFormat="1" ht="23.25">
      <c r="A24" s="711">
        <v>13</v>
      </c>
      <c r="B24" s="37" t="s">
        <v>667</v>
      </c>
      <c r="C24" s="622" t="s">
        <v>668</v>
      </c>
      <c r="D24" s="624"/>
      <c r="E24" s="624"/>
      <c r="F24" s="624"/>
      <c r="G24" s="624"/>
      <c r="H24" s="624"/>
      <c r="I24" s="624">
        <v>1</v>
      </c>
      <c r="J24" s="624"/>
      <c r="K24" s="624"/>
      <c r="L24" s="624"/>
      <c r="M24" s="624"/>
      <c r="N24" s="624"/>
      <c r="O24" s="624"/>
      <c r="P24" s="624"/>
    </row>
    <row r="25" spans="1:16" s="625" customFormat="1" ht="23.25">
      <c r="A25" s="711">
        <v>14</v>
      </c>
      <c r="B25" s="35" t="s">
        <v>669</v>
      </c>
      <c r="C25" s="621" t="s">
        <v>1224</v>
      </c>
      <c r="D25" s="624"/>
      <c r="E25" s="624"/>
      <c r="F25" s="624"/>
      <c r="G25" s="624"/>
      <c r="H25" s="624"/>
      <c r="I25" s="624">
        <v>1</v>
      </c>
      <c r="J25" s="624">
        <v>1</v>
      </c>
      <c r="K25" s="624">
        <v>1</v>
      </c>
      <c r="L25" s="624"/>
      <c r="M25" s="624"/>
      <c r="N25" s="624"/>
      <c r="O25" s="624"/>
      <c r="P25" s="624"/>
    </row>
    <row r="26" spans="1:16" s="625" customFormat="1" ht="23.25">
      <c r="A26" s="711">
        <v>15</v>
      </c>
      <c r="B26" s="451" t="s">
        <v>671</v>
      </c>
      <c r="C26" s="452" t="s">
        <v>672</v>
      </c>
      <c r="D26" s="624"/>
      <c r="E26" s="624"/>
      <c r="F26" s="624"/>
      <c r="G26" s="624"/>
      <c r="H26" s="624"/>
      <c r="I26" s="624">
        <v>1</v>
      </c>
      <c r="J26" s="624"/>
      <c r="K26" s="624"/>
      <c r="L26" s="624"/>
      <c r="M26" s="624"/>
      <c r="N26" s="624"/>
      <c r="O26" s="624"/>
      <c r="P26" s="624"/>
    </row>
    <row r="27" spans="1:16" s="625" customFormat="1" ht="23.25">
      <c r="A27" s="711">
        <v>16</v>
      </c>
      <c r="B27" s="35" t="s">
        <v>673</v>
      </c>
      <c r="C27" s="621" t="s">
        <v>735</v>
      </c>
      <c r="D27" s="624"/>
      <c r="E27" s="624"/>
      <c r="F27" s="624"/>
      <c r="G27" s="624">
        <v>1</v>
      </c>
      <c r="H27" s="624"/>
      <c r="I27" s="624">
        <v>1</v>
      </c>
      <c r="J27" s="624">
        <v>1</v>
      </c>
      <c r="K27" s="624">
        <v>1</v>
      </c>
      <c r="L27" s="624"/>
      <c r="M27" s="624"/>
      <c r="N27" s="624"/>
      <c r="O27" s="624"/>
      <c r="P27" s="624"/>
    </row>
    <row r="28" spans="1:16" s="625" customFormat="1" ht="23.25">
      <c r="A28" s="711">
        <v>17</v>
      </c>
      <c r="B28" s="451" t="s">
        <v>674</v>
      </c>
      <c r="C28" s="452" t="s">
        <v>675</v>
      </c>
      <c r="D28" s="624"/>
      <c r="E28" s="624"/>
      <c r="F28" s="624"/>
      <c r="G28" s="624"/>
      <c r="H28" s="624"/>
      <c r="I28" s="624">
        <v>1</v>
      </c>
      <c r="J28" s="624"/>
      <c r="K28" s="624"/>
      <c r="L28" s="624"/>
      <c r="M28" s="624"/>
      <c r="N28" s="624"/>
      <c r="O28" s="624"/>
      <c r="P28" s="624"/>
    </row>
    <row r="29" spans="1:16" s="625" customFormat="1" ht="23.25">
      <c r="A29" s="711">
        <v>18</v>
      </c>
      <c r="B29" s="37" t="s">
        <v>676</v>
      </c>
      <c r="C29" s="622" t="s">
        <v>677</v>
      </c>
      <c r="D29" s="624"/>
      <c r="E29" s="624"/>
      <c r="F29" s="624"/>
      <c r="G29" s="624">
        <v>1</v>
      </c>
      <c r="H29" s="624"/>
      <c r="I29" s="624"/>
      <c r="J29" s="624"/>
      <c r="K29" s="624"/>
      <c r="L29" s="624"/>
      <c r="M29" s="624"/>
      <c r="N29" s="624"/>
      <c r="O29" s="624"/>
      <c r="P29" s="624"/>
    </row>
    <row r="30" spans="1:16" s="625" customFormat="1" ht="23.25">
      <c r="A30" s="711">
        <v>19</v>
      </c>
      <c r="B30" s="37" t="s">
        <v>678</v>
      </c>
      <c r="C30" s="622" t="s">
        <v>679</v>
      </c>
      <c r="D30" s="624"/>
      <c r="E30" s="624"/>
      <c r="F30" s="624"/>
      <c r="G30" s="624"/>
      <c r="H30" s="624">
        <v>1</v>
      </c>
      <c r="I30" s="624"/>
      <c r="J30" s="624"/>
      <c r="K30" s="624"/>
      <c r="L30" s="624"/>
      <c r="M30" s="624"/>
      <c r="N30" s="624"/>
      <c r="O30" s="624"/>
      <c r="P30" s="624"/>
    </row>
    <row r="31" spans="1:16" s="625" customFormat="1" ht="23.25">
      <c r="A31" s="711">
        <v>20</v>
      </c>
      <c r="B31" s="37" t="s">
        <v>688</v>
      </c>
      <c r="C31" s="622" t="s">
        <v>1225</v>
      </c>
      <c r="D31" s="624"/>
      <c r="E31" s="624"/>
      <c r="F31" s="624"/>
      <c r="G31" s="624"/>
      <c r="H31" s="624"/>
      <c r="I31" s="624">
        <v>1</v>
      </c>
      <c r="J31" s="624"/>
      <c r="K31" s="624"/>
      <c r="L31" s="624"/>
      <c r="M31" s="624"/>
      <c r="N31" s="624"/>
      <c r="O31" s="624"/>
      <c r="P31" s="624"/>
    </row>
    <row r="32" spans="1:16" s="625" customFormat="1" ht="23.25">
      <c r="A32" s="711">
        <v>21</v>
      </c>
      <c r="B32" s="37" t="s">
        <v>680</v>
      </c>
      <c r="C32" s="622" t="s">
        <v>681</v>
      </c>
      <c r="D32" s="624"/>
      <c r="E32" s="624"/>
      <c r="F32" s="624"/>
      <c r="G32" s="624"/>
      <c r="H32" s="624"/>
      <c r="I32" s="624">
        <v>1</v>
      </c>
      <c r="J32" s="624"/>
      <c r="K32" s="624"/>
      <c r="L32" s="624"/>
      <c r="M32" s="624"/>
      <c r="N32" s="624"/>
      <c r="O32" s="624"/>
      <c r="P32" s="624"/>
    </row>
    <row r="33" spans="1:16" s="625" customFormat="1" ht="23.25">
      <c r="A33" s="711">
        <v>22</v>
      </c>
      <c r="B33" s="37" t="s">
        <v>682</v>
      </c>
      <c r="C33" s="622" t="s">
        <v>683</v>
      </c>
      <c r="D33" s="624"/>
      <c r="E33" s="624"/>
      <c r="F33" s="624"/>
      <c r="G33" s="624"/>
      <c r="H33" s="624"/>
      <c r="I33" s="624">
        <v>1</v>
      </c>
      <c r="J33" s="624">
        <v>1</v>
      </c>
      <c r="K33" s="624"/>
      <c r="L33" s="624"/>
      <c r="M33" s="624">
        <v>1</v>
      </c>
      <c r="N33" s="624"/>
      <c r="O33" s="624"/>
      <c r="P33" s="624"/>
    </row>
    <row r="34" spans="1:16" s="625" customFormat="1" ht="23.25">
      <c r="A34" s="711">
        <v>23</v>
      </c>
      <c r="B34" s="451" t="s">
        <v>686</v>
      </c>
      <c r="C34" s="452" t="s">
        <v>687</v>
      </c>
      <c r="D34" s="624"/>
      <c r="E34" s="624"/>
      <c r="F34" s="624"/>
      <c r="G34" s="624"/>
      <c r="H34" s="624"/>
      <c r="I34" s="624">
        <v>1</v>
      </c>
      <c r="J34" s="624"/>
      <c r="K34" s="624">
        <v>1</v>
      </c>
      <c r="L34" s="624"/>
      <c r="M34" s="624">
        <v>1</v>
      </c>
      <c r="N34" s="624"/>
      <c r="O34" s="624"/>
      <c r="P34" s="624"/>
    </row>
    <row r="35" spans="2:16" ht="26.25">
      <c r="B35" s="896" t="s">
        <v>380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5" t="s">
        <v>1214</v>
      </c>
      <c r="M35" s="895"/>
      <c r="N35" s="895"/>
      <c r="O35" s="895"/>
      <c r="P35" s="895"/>
    </row>
    <row r="37" spans="1:16" s="101" customFormat="1" ht="23.25">
      <c r="A37" s="913" t="s">
        <v>188</v>
      </c>
      <c r="B37" s="899" t="s">
        <v>1156</v>
      </c>
      <c r="C37" s="900"/>
      <c r="D37" s="904" t="s">
        <v>297</v>
      </c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</row>
    <row r="38" spans="1:16" s="101" customFormat="1" ht="96" customHeight="1">
      <c r="A38" s="913"/>
      <c r="B38" s="901"/>
      <c r="C38" s="902"/>
      <c r="D38" s="105" t="s">
        <v>198</v>
      </c>
      <c r="E38" s="105" t="s">
        <v>199</v>
      </c>
      <c r="F38" s="105" t="s">
        <v>200</v>
      </c>
      <c r="G38" s="105" t="s">
        <v>201</v>
      </c>
      <c r="H38" s="105" t="s">
        <v>202</v>
      </c>
      <c r="I38" s="105" t="s">
        <v>203</v>
      </c>
      <c r="J38" s="105" t="s">
        <v>204</v>
      </c>
      <c r="K38" s="105" t="s">
        <v>205</v>
      </c>
      <c r="L38" s="105" t="s">
        <v>206</v>
      </c>
      <c r="M38" s="105" t="s">
        <v>207</v>
      </c>
      <c r="N38" s="105" t="s">
        <v>208</v>
      </c>
      <c r="O38" s="105" t="s">
        <v>209</v>
      </c>
      <c r="P38" s="105" t="s">
        <v>210</v>
      </c>
    </row>
    <row r="39" spans="1:16" s="625" customFormat="1" ht="23.25">
      <c r="A39" s="711">
        <v>24</v>
      </c>
      <c r="B39" s="37" t="s">
        <v>684</v>
      </c>
      <c r="C39" s="622" t="s">
        <v>685</v>
      </c>
      <c r="D39" s="624"/>
      <c r="E39" s="624"/>
      <c r="F39" s="624"/>
      <c r="G39" s="624"/>
      <c r="H39" s="624"/>
      <c r="I39" s="624">
        <v>1</v>
      </c>
      <c r="J39" s="624"/>
      <c r="K39" s="624">
        <v>1</v>
      </c>
      <c r="L39" s="624"/>
      <c r="M39" s="624">
        <v>1</v>
      </c>
      <c r="N39" s="624"/>
      <c r="O39" s="624"/>
      <c r="P39" s="624"/>
    </row>
    <row r="40" spans="1:16" s="625" customFormat="1" ht="23.25">
      <c r="A40" s="711">
        <v>25</v>
      </c>
      <c r="B40" s="35" t="s">
        <v>689</v>
      </c>
      <c r="C40" s="621" t="s">
        <v>1226</v>
      </c>
      <c r="D40" s="624"/>
      <c r="E40" s="624"/>
      <c r="F40" s="624"/>
      <c r="G40" s="624"/>
      <c r="H40" s="624"/>
      <c r="I40" s="624">
        <v>1</v>
      </c>
      <c r="J40" s="624">
        <v>1</v>
      </c>
      <c r="K40" s="624"/>
      <c r="L40" s="624"/>
      <c r="M40" s="624">
        <v>1</v>
      </c>
      <c r="N40" s="624"/>
      <c r="O40" s="624"/>
      <c r="P40" s="624"/>
    </row>
    <row r="41" spans="1:16" s="625" customFormat="1" ht="23.25">
      <c r="A41" s="711">
        <v>26</v>
      </c>
      <c r="B41" s="451" t="s">
        <v>690</v>
      </c>
      <c r="C41" s="452" t="s">
        <v>716</v>
      </c>
      <c r="D41" s="624"/>
      <c r="E41" s="624"/>
      <c r="F41" s="624"/>
      <c r="G41" s="624"/>
      <c r="H41" s="624"/>
      <c r="I41" s="624">
        <v>1</v>
      </c>
      <c r="J41" s="624"/>
      <c r="K41" s="624"/>
      <c r="L41" s="624"/>
      <c r="M41" s="624"/>
      <c r="N41" s="624"/>
      <c r="O41" s="624"/>
      <c r="P41" s="624"/>
    </row>
    <row r="42" spans="1:16" s="625" customFormat="1" ht="23.25">
      <c r="A42" s="711">
        <v>27</v>
      </c>
      <c r="B42" s="37" t="s">
        <v>691</v>
      </c>
      <c r="C42" s="622" t="s">
        <v>717</v>
      </c>
      <c r="D42" s="624"/>
      <c r="E42" s="624"/>
      <c r="F42" s="624"/>
      <c r="G42" s="624"/>
      <c r="H42" s="624"/>
      <c r="I42" s="624">
        <v>1</v>
      </c>
      <c r="J42" s="624"/>
      <c r="K42" s="624">
        <v>1</v>
      </c>
      <c r="L42" s="624"/>
      <c r="M42" s="624"/>
      <c r="N42" s="624"/>
      <c r="O42" s="624"/>
      <c r="P42" s="624"/>
    </row>
    <row r="43" spans="1:16" s="625" customFormat="1" ht="23.25">
      <c r="A43" s="711">
        <v>28</v>
      </c>
      <c r="B43" s="451" t="s">
        <v>692</v>
      </c>
      <c r="C43" s="452" t="s">
        <v>718</v>
      </c>
      <c r="D43" s="624"/>
      <c r="E43" s="624"/>
      <c r="F43" s="624"/>
      <c r="G43" s="624"/>
      <c r="H43" s="624"/>
      <c r="I43" s="624">
        <v>1</v>
      </c>
      <c r="J43" s="624"/>
      <c r="K43" s="624">
        <v>1</v>
      </c>
      <c r="L43" s="624">
        <v>1</v>
      </c>
      <c r="M43" s="624"/>
      <c r="N43" s="624"/>
      <c r="O43" s="624"/>
      <c r="P43" s="624"/>
    </row>
    <row r="44" spans="1:16" s="625" customFormat="1" ht="23.25">
      <c r="A44" s="711">
        <v>29</v>
      </c>
      <c r="B44" s="35" t="s">
        <v>693</v>
      </c>
      <c r="C44" s="621" t="s">
        <v>1227</v>
      </c>
      <c r="D44" s="624"/>
      <c r="E44" s="624"/>
      <c r="F44" s="624"/>
      <c r="G44" s="624"/>
      <c r="H44" s="624"/>
      <c r="I44" s="624">
        <v>1</v>
      </c>
      <c r="J44" s="624"/>
      <c r="K44" s="624"/>
      <c r="L44" s="624"/>
      <c r="M44" s="624">
        <v>1</v>
      </c>
      <c r="N44" s="624"/>
      <c r="O44" s="624"/>
      <c r="P44" s="624"/>
    </row>
    <row r="45" spans="1:16" s="625" customFormat="1" ht="23.25">
      <c r="A45" s="711">
        <v>30</v>
      </c>
      <c r="B45" s="35" t="s">
        <v>694</v>
      </c>
      <c r="C45" s="452" t="s">
        <v>719</v>
      </c>
      <c r="D45" s="624"/>
      <c r="E45" s="624"/>
      <c r="F45" s="624"/>
      <c r="G45" s="624"/>
      <c r="H45" s="624"/>
      <c r="I45" s="624">
        <v>1</v>
      </c>
      <c r="J45" s="624"/>
      <c r="K45" s="624"/>
      <c r="L45" s="624"/>
      <c r="M45" s="624"/>
      <c r="N45" s="624"/>
      <c r="O45" s="624"/>
      <c r="P45" s="624"/>
    </row>
    <row r="46" spans="1:16" s="625" customFormat="1" ht="23.25">
      <c r="A46" s="711">
        <v>31</v>
      </c>
      <c r="B46" s="35" t="s">
        <v>720</v>
      </c>
      <c r="C46" s="452" t="s">
        <v>721</v>
      </c>
      <c r="D46" s="624"/>
      <c r="E46" s="624"/>
      <c r="F46" s="624"/>
      <c r="G46" s="624"/>
      <c r="H46" s="624"/>
      <c r="I46" s="624"/>
      <c r="J46" s="624"/>
      <c r="K46" s="624"/>
      <c r="L46" s="624"/>
      <c r="M46" s="624">
        <v>1</v>
      </c>
      <c r="N46" s="624"/>
      <c r="O46" s="624"/>
      <c r="P46" s="624"/>
    </row>
    <row r="47" spans="1:16" s="625" customFormat="1" ht="23.25">
      <c r="A47" s="711">
        <v>32</v>
      </c>
      <c r="B47" s="35" t="s">
        <v>695</v>
      </c>
      <c r="C47" s="452" t="s">
        <v>722</v>
      </c>
      <c r="D47" s="624"/>
      <c r="E47" s="624"/>
      <c r="F47" s="624"/>
      <c r="G47" s="624"/>
      <c r="H47" s="624"/>
      <c r="I47" s="624">
        <v>1</v>
      </c>
      <c r="J47" s="624"/>
      <c r="K47" s="624">
        <v>1</v>
      </c>
      <c r="L47" s="624"/>
      <c r="M47" s="624"/>
      <c r="N47" s="624"/>
      <c r="O47" s="624"/>
      <c r="P47" s="624"/>
    </row>
    <row r="48" spans="1:16" s="625" customFormat="1" ht="23.25">
      <c r="A48" s="711">
        <v>33</v>
      </c>
      <c r="B48" s="35" t="s">
        <v>696</v>
      </c>
      <c r="C48" s="622" t="s">
        <v>723</v>
      </c>
      <c r="D48" s="624"/>
      <c r="E48" s="624"/>
      <c r="F48" s="624"/>
      <c r="G48" s="624"/>
      <c r="H48" s="624"/>
      <c r="I48" s="624">
        <v>1</v>
      </c>
      <c r="J48" s="624"/>
      <c r="K48" s="624">
        <v>1</v>
      </c>
      <c r="L48" s="624"/>
      <c r="M48" s="624"/>
      <c r="N48" s="624"/>
      <c r="O48" s="624"/>
      <c r="P48" s="624">
        <v>1</v>
      </c>
    </row>
    <row r="49" spans="1:16" s="625" customFormat="1" ht="42.75" customHeight="1">
      <c r="A49" s="711">
        <v>34</v>
      </c>
      <c r="B49" s="35" t="s">
        <v>697</v>
      </c>
      <c r="C49" s="456" t="s">
        <v>724</v>
      </c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>
        <v>1</v>
      </c>
    </row>
    <row r="50" spans="1:16" s="625" customFormat="1" ht="36">
      <c r="A50" s="711">
        <v>35</v>
      </c>
      <c r="B50" s="35" t="s">
        <v>698</v>
      </c>
      <c r="C50" s="656" t="s">
        <v>1228</v>
      </c>
      <c r="D50" s="624"/>
      <c r="E50" s="624"/>
      <c r="F50" s="624"/>
      <c r="G50" s="624">
        <v>1</v>
      </c>
      <c r="H50" s="624"/>
      <c r="I50" s="624">
        <v>1</v>
      </c>
      <c r="J50" s="624"/>
      <c r="K50" s="624"/>
      <c r="L50" s="624"/>
      <c r="M50" s="624">
        <v>1</v>
      </c>
      <c r="N50" s="624">
        <v>1</v>
      </c>
      <c r="O50" s="624"/>
      <c r="P50" s="624">
        <v>1</v>
      </c>
    </row>
    <row r="51" spans="2:16" ht="26.25">
      <c r="B51" s="896" t="s">
        <v>380</v>
      </c>
      <c r="C51" s="896"/>
      <c r="D51" s="896"/>
      <c r="E51" s="896"/>
      <c r="F51" s="896"/>
      <c r="G51" s="896"/>
      <c r="H51" s="896"/>
      <c r="I51" s="896"/>
      <c r="J51" s="896"/>
      <c r="K51" s="896"/>
      <c r="L51" s="895" t="s">
        <v>1215</v>
      </c>
      <c r="M51" s="895"/>
      <c r="N51" s="895"/>
      <c r="O51" s="895"/>
      <c r="P51" s="895"/>
    </row>
    <row r="53" spans="1:16" s="101" customFormat="1" ht="23.25">
      <c r="A53" s="913" t="s">
        <v>188</v>
      </c>
      <c r="B53" s="899" t="s">
        <v>1156</v>
      </c>
      <c r="C53" s="900"/>
      <c r="D53" s="904" t="s">
        <v>297</v>
      </c>
      <c r="E53" s="904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</row>
    <row r="54" spans="1:16" s="101" customFormat="1" ht="96" customHeight="1">
      <c r="A54" s="913"/>
      <c r="B54" s="901"/>
      <c r="C54" s="902"/>
      <c r="D54" s="105" t="s">
        <v>198</v>
      </c>
      <c r="E54" s="105" t="s">
        <v>199</v>
      </c>
      <c r="F54" s="105" t="s">
        <v>200</v>
      </c>
      <c r="G54" s="105" t="s">
        <v>201</v>
      </c>
      <c r="H54" s="105" t="s">
        <v>202</v>
      </c>
      <c r="I54" s="105" t="s">
        <v>203</v>
      </c>
      <c r="J54" s="105" t="s">
        <v>204</v>
      </c>
      <c r="K54" s="105" t="s">
        <v>205</v>
      </c>
      <c r="L54" s="105" t="s">
        <v>206</v>
      </c>
      <c r="M54" s="105" t="s">
        <v>207</v>
      </c>
      <c r="N54" s="105" t="s">
        <v>208</v>
      </c>
      <c r="O54" s="105" t="s">
        <v>209</v>
      </c>
      <c r="P54" s="105" t="s">
        <v>210</v>
      </c>
    </row>
    <row r="55" spans="1:16" s="625" customFormat="1" ht="23.25">
      <c r="A55" s="711">
        <v>36</v>
      </c>
      <c r="B55" s="35" t="s">
        <v>699</v>
      </c>
      <c r="C55" s="622" t="s">
        <v>725</v>
      </c>
      <c r="D55" s="624"/>
      <c r="E55" s="624"/>
      <c r="F55" s="624"/>
      <c r="G55" s="624"/>
      <c r="H55" s="624"/>
      <c r="I55" s="624">
        <v>1</v>
      </c>
      <c r="J55" s="624"/>
      <c r="K55" s="624"/>
      <c r="L55" s="624"/>
      <c r="M55" s="624"/>
      <c r="N55" s="624"/>
      <c r="O55" s="624"/>
      <c r="P55" s="624"/>
    </row>
    <row r="56" spans="1:16" s="625" customFormat="1" ht="23.25">
      <c r="A56" s="711">
        <v>37</v>
      </c>
      <c r="B56" s="35" t="s">
        <v>700</v>
      </c>
      <c r="C56" s="621" t="s">
        <v>1229</v>
      </c>
      <c r="D56" s="624"/>
      <c r="E56" s="624"/>
      <c r="F56" s="624"/>
      <c r="G56" s="624"/>
      <c r="H56" s="624"/>
      <c r="I56" s="624">
        <v>1</v>
      </c>
      <c r="J56" s="624"/>
      <c r="K56" s="624">
        <v>1</v>
      </c>
      <c r="L56" s="624"/>
      <c r="M56" s="624"/>
      <c r="N56" s="624"/>
      <c r="O56" s="624"/>
      <c r="P56" s="624"/>
    </row>
    <row r="57" spans="1:16" s="625" customFormat="1" ht="23.25">
      <c r="A57" s="711">
        <v>38</v>
      </c>
      <c r="B57" s="35" t="s">
        <v>701</v>
      </c>
      <c r="C57" s="621" t="s">
        <v>1230</v>
      </c>
      <c r="D57" s="624"/>
      <c r="E57" s="624"/>
      <c r="F57" s="624"/>
      <c r="G57" s="624"/>
      <c r="H57" s="624"/>
      <c r="I57" s="624">
        <v>1</v>
      </c>
      <c r="J57" s="624"/>
      <c r="K57" s="624"/>
      <c r="L57" s="624"/>
      <c r="M57" s="624">
        <v>1</v>
      </c>
      <c r="N57" s="624"/>
      <c r="O57" s="624"/>
      <c r="P57" s="624"/>
    </row>
    <row r="58" spans="1:16" s="625" customFormat="1" ht="23.25">
      <c r="A58" s="711">
        <v>39</v>
      </c>
      <c r="B58" s="35" t="s">
        <v>702</v>
      </c>
      <c r="C58" s="621" t="s">
        <v>1231</v>
      </c>
      <c r="D58" s="624"/>
      <c r="E58" s="624"/>
      <c r="F58" s="624"/>
      <c r="G58" s="624"/>
      <c r="H58" s="624"/>
      <c r="I58" s="624">
        <v>1</v>
      </c>
      <c r="J58" s="624"/>
      <c r="K58" s="624">
        <v>1</v>
      </c>
      <c r="L58" s="624"/>
      <c r="M58" s="624"/>
      <c r="N58" s="624"/>
      <c r="O58" s="624"/>
      <c r="P58" s="624"/>
    </row>
    <row r="59" spans="1:16" s="625" customFormat="1" ht="23.25">
      <c r="A59" s="711">
        <v>40</v>
      </c>
      <c r="B59" s="37" t="s">
        <v>703</v>
      </c>
      <c r="C59" s="453" t="s">
        <v>726</v>
      </c>
      <c r="D59" s="624"/>
      <c r="E59" s="624"/>
      <c r="F59" s="624"/>
      <c r="G59" s="624"/>
      <c r="H59" s="624"/>
      <c r="I59" s="624">
        <v>1</v>
      </c>
      <c r="J59" s="624"/>
      <c r="K59" s="624"/>
      <c r="L59" s="624"/>
      <c r="M59" s="624"/>
      <c r="N59" s="624"/>
      <c r="O59" s="624"/>
      <c r="P59" s="624"/>
    </row>
    <row r="60" spans="1:16" s="625" customFormat="1" ht="23.25">
      <c r="A60" s="711">
        <v>41</v>
      </c>
      <c r="B60" s="37" t="s">
        <v>704</v>
      </c>
      <c r="C60" s="622" t="s">
        <v>727</v>
      </c>
      <c r="D60" s="624"/>
      <c r="E60" s="624"/>
      <c r="F60" s="624"/>
      <c r="G60" s="624"/>
      <c r="H60" s="624"/>
      <c r="I60" s="624">
        <v>1</v>
      </c>
      <c r="J60" s="624"/>
      <c r="K60" s="624"/>
      <c r="L60" s="624"/>
      <c r="M60" s="624"/>
      <c r="N60" s="624"/>
      <c r="O60" s="624"/>
      <c r="P60" s="624"/>
    </row>
    <row r="61" spans="1:16" s="625" customFormat="1" ht="23.25">
      <c r="A61" s="711">
        <v>42</v>
      </c>
      <c r="B61" s="454" t="s">
        <v>705</v>
      </c>
      <c r="C61" s="455" t="s">
        <v>728</v>
      </c>
      <c r="D61" s="624"/>
      <c r="E61" s="624"/>
      <c r="F61" s="624"/>
      <c r="G61" s="624"/>
      <c r="H61" s="624"/>
      <c r="I61" s="624">
        <v>1</v>
      </c>
      <c r="J61" s="624"/>
      <c r="K61" s="624">
        <v>1</v>
      </c>
      <c r="L61" s="624"/>
      <c r="M61" s="624">
        <v>1</v>
      </c>
      <c r="N61" s="624"/>
      <c r="O61" s="624"/>
      <c r="P61" s="624"/>
    </row>
    <row r="62" spans="1:16" s="625" customFormat="1" ht="23.25">
      <c r="A62" s="711">
        <v>43</v>
      </c>
      <c r="B62" s="37" t="s">
        <v>706</v>
      </c>
      <c r="C62" s="622" t="s">
        <v>729</v>
      </c>
      <c r="D62" s="624"/>
      <c r="E62" s="624"/>
      <c r="F62" s="624"/>
      <c r="G62" s="624">
        <v>1</v>
      </c>
      <c r="H62" s="624"/>
      <c r="I62" s="624">
        <v>1</v>
      </c>
      <c r="J62" s="624"/>
      <c r="K62" s="624">
        <v>1</v>
      </c>
      <c r="L62" s="624"/>
      <c r="M62" s="624"/>
      <c r="N62" s="624"/>
      <c r="O62" s="624"/>
      <c r="P62" s="624"/>
    </row>
    <row r="63" spans="1:16" s="625" customFormat="1" ht="23.25">
      <c r="A63" s="711">
        <v>44</v>
      </c>
      <c r="B63" s="454" t="s">
        <v>707</v>
      </c>
      <c r="C63" s="455" t="s">
        <v>730</v>
      </c>
      <c r="D63" s="624"/>
      <c r="E63" s="624"/>
      <c r="F63" s="624"/>
      <c r="G63" s="624"/>
      <c r="H63" s="624"/>
      <c r="I63" s="624"/>
      <c r="J63" s="624"/>
      <c r="K63" s="624"/>
      <c r="L63" s="624"/>
      <c r="M63" s="624">
        <v>1</v>
      </c>
      <c r="N63" s="624"/>
      <c r="O63" s="624"/>
      <c r="P63" s="624"/>
    </row>
    <row r="64" spans="1:16" s="625" customFormat="1" ht="23.25">
      <c r="A64" s="711">
        <v>45</v>
      </c>
      <c r="B64" s="37" t="s">
        <v>708</v>
      </c>
      <c r="C64" s="622" t="s">
        <v>731</v>
      </c>
      <c r="D64" s="624"/>
      <c r="E64" s="624"/>
      <c r="F64" s="624"/>
      <c r="G64" s="624"/>
      <c r="H64" s="624"/>
      <c r="I64" s="624"/>
      <c r="J64" s="624"/>
      <c r="K64" s="624"/>
      <c r="L64" s="624"/>
      <c r="M64" s="624">
        <v>1</v>
      </c>
      <c r="N64" s="624"/>
      <c r="O64" s="624"/>
      <c r="P64" s="624"/>
    </row>
    <row r="65" spans="1:16" s="625" customFormat="1" ht="23.25">
      <c r="A65" s="711">
        <v>46</v>
      </c>
      <c r="B65" s="37" t="s">
        <v>709</v>
      </c>
      <c r="C65" s="622" t="s">
        <v>732</v>
      </c>
      <c r="D65" s="624"/>
      <c r="E65" s="624"/>
      <c r="F65" s="624"/>
      <c r="G65" s="624"/>
      <c r="H65" s="624"/>
      <c r="I65" s="624">
        <v>1</v>
      </c>
      <c r="J65" s="624"/>
      <c r="K65" s="624"/>
      <c r="L65" s="624"/>
      <c r="M65" s="624"/>
      <c r="N65" s="624"/>
      <c r="O65" s="624"/>
      <c r="P65" s="624"/>
    </row>
    <row r="66" spans="1:16" s="625" customFormat="1" ht="23.25">
      <c r="A66" s="711">
        <v>47</v>
      </c>
      <c r="B66" s="454" t="s">
        <v>710</v>
      </c>
      <c r="C66" s="455" t="s">
        <v>733</v>
      </c>
      <c r="D66" s="624"/>
      <c r="E66" s="624"/>
      <c r="F66" s="624"/>
      <c r="G66" s="624"/>
      <c r="H66" s="624"/>
      <c r="I66" s="624">
        <v>1</v>
      </c>
      <c r="J66" s="624">
        <v>1</v>
      </c>
      <c r="K66" s="624">
        <v>1</v>
      </c>
      <c r="L66" s="624"/>
      <c r="M66" s="624"/>
      <c r="N66" s="624"/>
      <c r="O66" s="624"/>
      <c r="P66" s="624"/>
    </row>
    <row r="67" spans="1:16" s="625" customFormat="1" ht="23.25">
      <c r="A67" s="711">
        <v>48</v>
      </c>
      <c r="B67" s="37" t="s">
        <v>711</v>
      </c>
      <c r="C67" s="622" t="s">
        <v>734</v>
      </c>
      <c r="D67" s="624"/>
      <c r="E67" s="624"/>
      <c r="F67" s="624"/>
      <c r="G67" s="624"/>
      <c r="H67" s="624"/>
      <c r="I67" s="624">
        <v>1</v>
      </c>
      <c r="J67" s="624"/>
      <c r="K67" s="624">
        <v>1</v>
      </c>
      <c r="L67" s="624"/>
      <c r="M67" s="624"/>
      <c r="N67" s="624"/>
      <c r="O67" s="624"/>
      <c r="P67" s="624"/>
    </row>
    <row r="68" spans="2:16" ht="26.25">
      <c r="B68" s="896" t="s">
        <v>380</v>
      </c>
      <c r="C68" s="896"/>
      <c r="D68" s="896"/>
      <c r="E68" s="896"/>
      <c r="F68" s="896"/>
      <c r="G68" s="896"/>
      <c r="H68" s="896"/>
      <c r="I68" s="896"/>
      <c r="J68" s="896"/>
      <c r="K68" s="896"/>
      <c r="L68" s="895" t="s">
        <v>1216</v>
      </c>
      <c r="M68" s="895"/>
      <c r="N68" s="895"/>
      <c r="O68" s="895"/>
      <c r="P68" s="895"/>
    </row>
    <row r="70" spans="1:16" s="101" customFormat="1" ht="23.25">
      <c r="A70" s="913" t="s">
        <v>188</v>
      </c>
      <c r="B70" s="899" t="s">
        <v>1156</v>
      </c>
      <c r="C70" s="900"/>
      <c r="D70" s="904" t="s">
        <v>297</v>
      </c>
      <c r="E70" s="904"/>
      <c r="F70" s="904"/>
      <c r="G70" s="904"/>
      <c r="H70" s="904"/>
      <c r="I70" s="904"/>
      <c r="J70" s="904"/>
      <c r="K70" s="904"/>
      <c r="L70" s="904"/>
      <c r="M70" s="904"/>
      <c r="N70" s="904"/>
      <c r="O70" s="904"/>
      <c r="P70" s="904"/>
    </row>
    <row r="71" spans="1:16" s="101" customFormat="1" ht="96" customHeight="1">
      <c r="A71" s="913"/>
      <c r="B71" s="901"/>
      <c r="C71" s="902"/>
      <c r="D71" s="105" t="s">
        <v>198</v>
      </c>
      <c r="E71" s="105" t="s">
        <v>199</v>
      </c>
      <c r="F71" s="105" t="s">
        <v>200</v>
      </c>
      <c r="G71" s="105" t="s">
        <v>201</v>
      </c>
      <c r="H71" s="105" t="s">
        <v>202</v>
      </c>
      <c r="I71" s="105" t="s">
        <v>203</v>
      </c>
      <c r="J71" s="105" t="s">
        <v>204</v>
      </c>
      <c r="K71" s="105" t="s">
        <v>205</v>
      </c>
      <c r="L71" s="105" t="s">
        <v>206</v>
      </c>
      <c r="M71" s="105" t="s">
        <v>207</v>
      </c>
      <c r="N71" s="105" t="s">
        <v>208</v>
      </c>
      <c r="O71" s="105" t="s">
        <v>209</v>
      </c>
      <c r="P71" s="105" t="s">
        <v>210</v>
      </c>
    </row>
    <row r="72" spans="1:16" s="625" customFormat="1" ht="23.25">
      <c r="A72" s="711">
        <v>49</v>
      </c>
      <c r="B72" s="454" t="s">
        <v>712</v>
      </c>
      <c r="C72" s="455" t="s">
        <v>1234</v>
      </c>
      <c r="D72" s="624"/>
      <c r="E72" s="624"/>
      <c r="F72" s="624"/>
      <c r="G72" s="624"/>
      <c r="H72" s="624"/>
      <c r="I72" s="624">
        <v>1</v>
      </c>
      <c r="J72" s="624">
        <v>1</v>
      </c>
      <c r="K72" s="624"/>
      <c r="L72" s="624"/>
      <c r="M72" s="624"/>
      <c r="N72" s="624"/>
      <c r="O72" s="624"/>
      <c r="P72" s="624"/>
    </row>
    <row r="73" spans="1:16" s="625" customFormat="1" ht="23.25">
      <c r="A73" s="711">
        <v>50</v>
      </c>
      <c r="B73" s="454" t="s">
        <v>713</v>
      </c>
      <c r="C73" s="455" t="s">
        <v>736</v>
      </c>
      <c r="D73" s="624"/>
      <c r="E73" s="624"/>
      <c r="F73" s="624"/>
      <c r="G73" s="624"/>
      <c r="H73" s="624"/>
      <c r="I73" s="624">
        <v>1</v>
      </c>
      <c r="J73" s="624"/>
      <c r="K73" s="624">
        <v>1</v>
      </c>
      <c r="L73" s="624"/>
      <c r="M73" s="624"/>
      <c r="N73" s="624"/>
      <c r="O73" s="624"/>
      <c r="P73" s="624"/>
    </row>
    <row r="74" spans="1:16" s="625" customFormat="1" ht="23.25">
      <c r="A74" s="711">
        <v>51</v>
      </c>
      <c r="B74" s="35" t="s">
        <v>714</v>
      </c>
      <c r="C74" s="621" t="s">
        <v>1232</v>
      </c>
      <c r="D74" s="624"/>
      <c r="E74" s="624"/>
      <c r="F74" s="624"/>
      <c r="G74" s="624"/>
      <c r="H74" s="624"/>
      <c r="I74" s="624">
        <v>1</v>
      </c>
      <c r="J74" s="624"/>
      <c r="K74" s="624"/>
      <c r="L74" s="624"/>
      <c r="M74" s="624"/>
      <c r="N74" s="624"/>
      <c r="O74" s="624"/>
      <c r="P74" s="624"/>
    </row>
    <row r="75" spans="1:16" s="625" customFormat="1" ht="23.25">
      <c r="A75" s="711">
        <v>52</v>
      </c>
      <c r="B75" s="35" t="s">
        <v>715</v>
      </c>
      <c r="C75" s="621" t="s">
        <v>1233</v>
      </c>
      <c r="D75" s="624"/>
      <c r="E75" s="624"/>
      <c r="F75" s="624">
        <v>1</v>
      </c>
      <c r="G75" s="624"/>
      <c r="H75" s="624"/>
      <c r="I75" s="624"/>
      <c r="J75" s="624"/>
      <c r="K75" s="624"/>
      <c r="L75" s="624"/>
      <c r="M75" s="624"/>
      <c r="N75" s="624"/>
      <c r="O75" s="624"/>
      <c r="P75" s="624"/>
    </row>
    <row r="76" spans="1:16" ht="23.25">
      <c r="A76" s="714"/>
      <c r="B76" s="909" t="s">
        <v>125</v>
      </c>
      <c r="C76" s="910"/>
      <c r="D76" s="36">
        <f>SUM(D7:D75)</f>
        <v>0</v>
      </c>
      <c r="E76" s="36">
        <f aca="true" t="shared" si="0" ref="E76:P76">SUM(E7:E75)</f>
        <v>0</v>
      </c>
      <c r="F76" s="36">
        <f t="shared" si="0"/>
        <v>1</v>
      </c>
      <c r="G76" s="36">
        <f t="shared" si="0"/>
        <v>7</v>
      </c>
      <c r="H76" s="36">
        <f t="shared" si="0"/>
        <v>1</v>
      </c>
      <c r="I76" s="36">
        <f t="shared" si="0"/>
        <v>40</v>
      </c>
      <c r="J76" s="36">
        <f t="shared" si="0"/>
        <v>6</v>
      </c>
      <c r="K76" s="36">
        <f t="shared" si="0"/>
        <v>16</v>
      </c>
      <c r="L76" s="36">
        <f t="shared" si="0"/>
        <v>1</v>
      </c>
      <c r="M76" s="36">
        <f t="shared" si="0"/>
        <v>15</v>
      </c>
      <c r="N76" s="36">
        <f t="shared" si="0"/>
        <v>1</v>
      </c>
      <c r="O76" s="36">
        <f t="shared" si="0"/>
        <v>0</v>
      </c>
      <c r="P76" s="36">
        <f t="shared" si="0"/>
        <v>3</v>
      </c>
    </row>
    <row r="77" spans="1:16" ht="23.25">
      <c r="A77" s="712"/>
      <c r="B77" s="911" t="s">
        <v>536</v>
      </c>
      <c r="C77" s="912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</row>
    <row r="78" spans="1:16" s="625" customFormat="1" ht="23.25">
      <c r="A78" s="713">
        <v>1</v>
      </c>
      <c r="B78" s="460" t="s">
        <v>740</v>
      </c>
      <c r="C78" s="626" t="s">
        <v>791</v>
      </c>
      <c r="D78" s="624"/>
      <c r="E78" s="624"/>
      <c r="F78" s="624"/>
      <c r="G78" s="624">
        <v>1</v>
      </c>
      <c r="H78" s="624"/>
      <c r="I78" s="624"/>
      <c r="J78" s="624"/>
      <c r="K78" s="624"/>
      <c r="L78" s="624"/>
      <c r="M78" s="624"/>
      <c r="N78" s="624"/>
      <c r="O78" s="624"/>
      <c r="P78" s="624"/>
    </row>
    <row r="79" spans="1:16" s="625" customFormat="1" ht="23.25">
      <c r="A79" s="711">
        <v>2</v>
      </c>
      <c r="B79" s="459" t="s">
        <v>741</v>
      </c>
      <c r="C79" s="627" t="s">
        <v>661</v>
      </c>
      <c r="D79" s="624"/>
      <c r="E79" s="624"/>
      <c r="F79" s="624"/>
      <c r="G79" s="624"/>
      <c r="H79" s="624"/>
      <c r="I79" s="624">
        <v>1</v>
      </c>
      <c r="J79" s="624"/>
      <c r="K79" s="624"/>
      <c r="L79" s="624"/>
      <c r="M79" s="624">
        <v>1</v>
      </c>
      <c r="N79" s="624"/>
      <c r="O79" s="624"/>
      <c r="P79" s="624"/>
    </row>
    <row r="80" spans="1:16" s="625" customFormat="1" ht="23.25">
      <c r="A80" s="711">
        <v>3</v>
      </c>
      <c r="B80" s="458" t="s">
        <v>742</v>
      </c>
      <c r="C80" s="628" t="s">
        <v>745</v>
      </c>
      <c r="D80" s="624"/>
      <c r="E80" s="624"/>
      <c r="F80" s="624"/>
      <c r="G80" s="624">
        <v>1</v>
      </c>
      <c r="H80" s="624"/>
      <c r="I80" s="624"/>
      <c r="J80" s="624"/>
      <c r="K80" s="624"/>
      <c r="L80" s="624"/>
      <c r="M80" s="624"/>
      <c r="N80" s="624"/>
      <c r="O80" s="624"/>
      <c r="P80" s="624"/>
    </row>
    <row r="81" spans="1:16" s="625" customFormat="1" ht="23.25">
      <c r="A81" s="711">
        <v>4</v>
      </c>
      <c r="B81" s="461" t="s">
        <v>743</v>
      </c>
      <c r="C81" s="629" t="s">
        <v>792</v>
      </c>
      <c r="D81" s="624"/>
      <c r="E81" s="624"/>
      <c r="F81" s="624"/>
      <c r="G81" s="624">
        <v>1</v>
      </c>
      <c r="H81" s="624"/>
      <c r="I81" s="624"/>
      <c r="J81" s="624"/>
      <c r="K81" s="624"/>
      <c r="L81" s="624"/>
      <c r="M81" s="624"/>
      <c r="N81" s="624"/>
      <c r="O81" s="624"/>
      <c r="P81" s="624"/>
    </row>
    <row r="82" spans="1:16" s="625" customFormat="1" ht="23.25">
      <c r="A82" s="711">
        <v>5</v>
      </c>
      <c r="B82" s="461" t="s">
        <v>746</v>
      </c>
      <c r="C82" s="629" t="s">
        <v>793</v>
      </c>
      <c r="D82" s="624"/>
      <c r="E82" s="624"/>
      <c r="F82" s="624"/>
      <c r="G82" s="624"/>
      <c r="H82" s="624"/>
      <c r="I82" s="624">
        <v>1</v>
      </c>
      <c r="J82" s="624"/>
      <c r="K82" s="624"/>
      <c r="L82" s="624"/>
      <c r="M82" s="624">
        <v>1</v>
      </c>
      <c r="N82" s="624"/>
      <c r="O82" s="624"/>
      <c r="P82" s="624"/>
    </row>
    <row r="83" spans="1:16" s="625" customFormat="1" ht="23.25">
      <c r="A83" s="711">
        <v>6</v>
      </c>
      <c r="B83" s="35" t="s">
        <v>747</v>
      </c>
      <c r="C83" s="630" t="s">
        <v>794</v>
      </c>
      <c r="D83" s="624"/>
      <c r="E83" s="624"/>
      <c r="F83" s="624"/>
      <c r="G83" s="624"/>
      <c r="H83" s="624"/>
      <c r="I83" s="624">
        <v>1</v>
      </c>
      <c r="J83" s="624"/>
      <c r="K83" s="624"/>
      <c r="L83" s="624"/>
      <c r="M83" s="624">
        <v>1</v>
      </c>
      <c r="N83" s="624"/>
      <c r="O83" s="624"/>
      <c r="P83" s="624"/>
    </row>
    <row r="84" spans="1:16" s="625" customFormat="1" ht="23.25">
      <c r="A84" s="711">
        <v>7</v>
      </c>
      <c r="B84" s="35" t="s">
        <v>748</v>
      </c>
      <c r="C84" s="630" t="s">
        <v>795</v>
      </c>
      <c r="D84" s="624"/>
      <c r="E84" s="624"/>
      <c r="F84" s="624"/>
      <c r="G84" s="624"/>
      <c r="H84" s="624"/>
      <c r="I84" s="624">
        <v>1</v>
      </c>
      <c r="J84" s="624"/>
      <c r="K84" s="624"/>
      <c r="L84" s="624"/>
      <c r="M84" s="624">
        <v>1</v>
      </c>
      <c r="N84" s="624"/>
      <c r="O84" s="624"/>
      <c r="P84" s="624"/>
    </row>
    <row r="85" spans="2:16" ht="26.25">
      <c r="B85" s="896" t="s">
        <v>380</v>
      </c>
      <c r="C85" s="896"/>
      <c r="D85" s="896"/>
      <c r="E85" s="896"/>
      <c r="F85" s="896"/>
      <c r="G85" s="896"/>
      <c r="H85" s="896"/>
      <c r="I85" s="896"/>
      <c r="J85" s="896"/>
      <c r="K85" s="896"/>
      <c r="L85" s="895" t="s">
        <v>1217</v>
      </c>
      <c r="M85" s="895"/>
      <c r="N85" s="895"/>
      <c r="O85" s="895"/>
      <c r="P85" s="895"/>
    </row>
    <row r="87" spans="1:16" s="101" customFormat="1" ht="23.25">
      <c r="A87" s="913" t="s">
        <v>188</v>
      </c>
      <c r="B87" s="899" t="s">
        <v>1156</v>
      </c>
      <c r="C87" s="900"/>
      <c r="D87" s="904" t="s">
        <v>297</v>
      </c>
      <c r="E87" s="904"/>
      <c r="F87" s="904"/>
      <c r="G87" s="904"/>
      <c r="H87" s="904"/>
      <c r="I87" s="904"/>
      <c r="J87" s="904"/>
      <c r="K87" s="904"/>
      <c r="L87" s="904"/>
      <c r="M87" s="904"/>
      <c r="N87" s="904"/>
      <c r="O87" s="904"/>
      <c r="P87" s="904"/>
    </row>
    <row r="88" spans="1:16" s="101" customFormat="1" ht="96" customHeight="1">
      <c r="A88" s="913"/>
      <c r="B88" s="901"/>
      <c r="C88" s="902"/>
      <c r="D88" s="105" t="s">
        <v>198</v>
      </c>
      <c r="E88" s="105" t="s">
        <v>199</v>
      </c>
      <c r="F88" s="105" t="s">
        <v>200</v>
      </c>
      <c r="G88" s="105" t="s">
        <v>201</v>
      </c>
      <c r="H88" s="105" t="s">
        <v>202</v>
      </c>
      <c r="I88" s="105" t="s">
        <v>203</v>
      </c>
      <c r="J88" s="105" t="s">
        <v>204</v>
      </c>
      <c r="K88" s="105" t="s">
        <v>205</v>
      </c>
      <c r="L88" s="105" t="s">
        <v>206</v>
      </c>
      <c r="M88" s="105" t="s">
        <v>207</v>
      </c>
      <c r="N88" s="105" t="s">
        <v>208</v>
      </c>
      <c r="O88" s="105" t="s">
        <v>209</v>
      </c>
      <c r="P88" s="105" t="s">
        <v>210</v>
      </c>
    </row>
    <row r="89" spans="1:16" s="625" customFormat="1" ht="23.25">
      <c r="A89" s="711">
        <v>8</v>
      </c>
      <c r="B89" s="35" t="s">
        <v>749</v>
      </c>
      <c r="C89" s="629" t="s">
        <v>796</v>
      </c>
      <c r="D89" s="624"/>
      <c r="E89" s="624"/>
      <c r="F89" s="624"/>
      <c r="G89" s="624"/>
      <c r="H89" s="624"/>
      <c r="I89" s="624">
        <v>1</v>
      </c>
      <c r="J89" s="624"/>
      <c r="K89" s="624"/>
      <c r="L89" s="624"/>
      <c r="M89" s="624">
        <v>1</v>
      </c>
      <c r="N89" s="624"/>
      <c r="O89" s="624"/>
      <c r="P89" s="624"/>
    </row>
    <row r="90" spans="1:16" s="625" customFormat="1" ht="23.25">
      <c r="A90" s="711">
        <v>9</v>
      </c>
      <c r="B90" s="35" t="s">
        <v>750</v>
      </c>
      <c r="C90" s="630" t="s">
        <v>797</v>
      </c>
      <c r="D90" s="624"/>
      <c r="E90" s="624"/>
      <c r="F90" s="624"/>
      <c r="G90" s="624"/>
      <c r="H90" s="624"/>
      <c r="I90" s="624">
        <v>1</v>
      </c>
      <c r="J90" s="624"/>
      <c r="K90" s="624"/>
      <c r="L90" s="624"/>
      <c r="M90" s="624">
        <v>1</v>
      </c>
      <c r="N90" s="624"/>
      <c r="O90" s="624"/>
      <c r="P90" s="624"/>
    </row>
    <row r="91" spans="1:16" s="625" customFormat="1" ht="23.25">
      <c r="A91" s="711">
        <v>10</v>
      </c>
      <c r="B91" s="35" t="s">
        <v>751</v>
      </c>
      <c r="C91" s="630" t="s">
        <v>798</v>
      </c>
      <c r="D91" s="624"/>
      <c r="E91" s="624"/>
      <c r="F91" s="624"/>
      <c r="G91" s="624"/>
      <c r="H91" s="624"/>
      <c r="I91" s="624">
        <v>1</v>
      </c>
      <c r="J91" s="624"/>
      <c r="K91" s="624"/>
      <c r="L91" s="624"/>
      <c r="M91" s="624">
        <v>1</v>
      </c>
      <c r="N91" s="624"/>
      <c r="O91" s="624"/>
      <c r="P91" s="624"/>
    </row>
    <row r="92" spans="1:16" s="625" customFormat="1" ht="23.25">
      <c r="A92" s="711">
        <v>11</v>
      </c>
      <c r="B92" s="35" t="s">
        <v>752</v>
      </c>
      <c r="C92" s="621" t="s">
        <v>1235</v>
      </c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>
        <v>1</v>
      </c>
      <c r="O92" s="624"/>
      <c r="P92" s="624"/>
    </row>
    <row r="93" spans="1:16" s="625" customFormat="1" ht="23.25">
      <c r="A93" s="711">
        <v>12</v>
      </c>
      <c r="B93" s="35" t="s">
        <v>753</v>
      </c>
      <c r="C93" s="621" t="s">
        <v>1236</v>
      </c>
      <c r="D93" s="624"/>
      <c r="E93" s="624"/>
      <c r="F93" s="624"/>
      <c r="G93" s="624">
        <v>1</v>
      </c>
      <c r="H93" s="624"/>
      <c r="I93" s="624">
        <v>1</v>
      </c>
      <c r="J93" s="624"/>
      <c r="K93" s="624"/>
      <c r="L93" s="624"/>
      <c r="M93" s="624"/>
      <c r="N93" s="624"/>
      <c r="O93" s="624"/>
      <c r="P93" s="624"/>
    </row>
    <row r="94" spans="1:16" s="625" customFormat="1" ht="23.25">
      <c r="A94" s="711">
        <v>13</v>
      </c>
      <c r="B94" s="35" t="s">
        <v>754</v>
      </c>
      <c r="C94" s="621" t="s">
        <v>1237</v>
      </c>
      <c r="D94" s="624"/>
      <c r="E94" s="624"/>
      <c r="F94" s="624"/>
      <c r="G94" s="624">
        <v>1</v>
      </c>
      <c r="H94" s="624"/>
      <c r="I94" s="624"/>
      <c r="J94" s="624"/>
      <c r="K94" s="624"/>
      <c r="L94" s="624"/>
      <c r="M94" s="624"/>
      <c r="N94" s="624"/>
      <c r="O94" s="624"/>
      <c r="P94" s="624"/>
    </row>
    <row r="95" spans="1:16" s="625" customFormat="1" ht="23.25">
      <c r="A95" s="711">
        <v>14</v>
      </c>
      <c r="B95" s="35" t="s">
        <v>1239</v>
      </c>
      <c r="C95" s="621" t="s">
        <v>1238</v>
      </c>
      <c r="D95" s="624"/>
      <c r="E95" s="624"/>
      <c r="F95" s="624"/>
      <c r="G95" s="624"/>
      <c r="H95" s="624"/>
      <c r="I95" s="624">
        <v>1</v>
      </c>
      <c r="J95" s="624"/>
      <c r="K95" s="624"/>
      <c r="L95" s="624"/>
      <c r="M95" s="624"/>
      <c r="N95" s="624"/>
      <c r="O95" s="624"/>
      <c r="P95" s="624"/>
    </row>
    <row r="96" spans="1:16" s="625" customFormat="1" ht="23.25">
      <c r="A96" s="711">
        <v>15</v>
      </c>
      <c r="B96" s="35" t="s">
        <v>755</v>
      </c>
      <c r="C96" s="621" t="s">
        <v>1240</v>
      </c>
      <c r="D96" s="624"/>
      <c r="E96" s="624"/>
      <c r="F96" s="624"/>
      <c r="G96" s="624"/>
      <c r="H96" s="624"/>
      <c r="I96" s="624">
        <v>1</v>
      </c>
      <c r="J96" s="624"/>
      <c r="K96" s="624"/>
      <c r="L96" s="624"/>
      <c r="M96" s="624"/>
      <c r="N96" s="624"/>
      <c r="O96" s="624"/>
      <c r="P96" s="624"/>
    </row>
    <row r="97" spans="1:16" s="625" customFormat="1" ht="23.25">
      <c r="A97" s="711">
        <v>16</v>
      </c>
      <c r="B97" s="35" t="s">
        <v>756</v>
      </c>
      <c r="C97" s="621" t="s">
        <v>805</v>
      </c>
      <c r="D97" s="624"/>
      <c r="E97" s="624"/>
      <c r="F97" s="624"/>
      <c r="G97" s="624">
        <v>1</v>
      </c>
      <c r="H97" s="624"/>
      <c r="I97" s="624">
        <v>1</v>
      </c>
      <c r="J97" s="624"/>
      <c r="K97" s="624"/>
      <c r="L97" s="624"/>
      <c r="M97" s="624"/>
      <c r="N97" s="624"/>
      <c r="O97" s="624"/>
      <c r="P97" s="624"/>
    </row>
    <row r="98" spans="1:16" s="625" customFormat="1" ht="23.25">
      <c r="A98" s="711">
        <v>17</v>
      </c>
      <c r="B98" s="35" t="s">
        <v>757</v>
      </c>
      <c r="C98" s="621" t="s">
        <v>1241</v>
      </c>
      <c r="D98" s="624"/>
      <c r="E98" s="624"/>
      <c r="F98" s="624"/>
      <c r="G98" s="624"/>
      <c r="H98" s="624"/>
      <c r="I98" s="624">
        <v>1</v>
      </c>
      <c r="J98" s="624"/>
      <c r="K98" s="624"/>
      <c r="L98" s="624"/>
      <c r="M98" s="624"/>
      <c r="N98" s="624"/>
      <c r="O98" s="624"/>
      <c r="P98" s="624"/>
    </row>
    <row r="99" spans="1:16" s="625" customFormat="1" ht="23.25">
      <c r="A99" s="711">
        <v>18</v>
      </c>
      <c r="B99" s="35" t="s">
        <v>758</v>
      </c>
      <c r="C99" s="621" t="s">
        <v>1242</v>
      </c>
      <c r="D99" s="624"/>
      <c r="E99" s="624"/>
      <c r="F99" s="624"/>
      <c r="G99" s="624"/>
      <c r="H99" s="624"/>
      <c r="I99" s="624">
        <v>1</v>
      </c>
      <c r="J99" s="624"/>
      <c r="K99" s="624"/>
      <c r="L99" s="624"/>
      <c r="M99" s="624">
        <v>1</v>
      </c>
      <c r="N99" s="624"/>
      <c r="O99" s="624"/>
      <c r="P99" s="624"/>
    </row>
    <row r="100" spans="1:16" s="625" customFormat="1" ht="23.25">
      <c r="A100" s="711">
        <v>19</v>
      </c>
      <c r="B100" s="35" t="s">
        <v>759</v>
      </c>
      <c r="C100" s="621" t="s">
        <v>803</v>
      </c>
      <c r="D100" s="624"/>
      <c r="E100" s="624"/>
      <c r="F100" s="624"/>
      <c r="G100" s="624"/>
      <c r="H100" s="624"/>
      <c r="I100" s="624">
        <v>1</v>
      </c>
      <c r="J100" s="624"/>
      <c r="K100" s="624"/>
      <c r="L100" s="624"/>
      <c r="M100" s="624">
        <v>1</v>
      </c>
      <c r="N100" s="624"/>
      <c r="O100" s="624"/>
      <c r="P100" s="624"/>
    </row>
    <row r="101" spans="2:16" ht="26.25">
      <c r="B101" s="896" t="s">
        <v>380</v>
      </c>
      <c r="C101" s="896"/>
      <c r="D101" s="896"/>
      <c r="E101" s="896"/>
      <c r="F101" s="896"/>
      <c r="G101" s="896"/>
      <c r="H101" s="896"/>
      <c r="I101" s="896"/>
      <c r="J101" s="896"/>
      <c r="K101" s="896"/>
      <c r="L101" s="895" t="s">
        <v>1218</v>
      </c>
      <c r="M101" s="895"/>
      <c r="N101" s="895"/>
      <c r="O101" s="895"/>
      <c r="P101" s="895"/>
    </row>
    <row r="103" spans="1:16" s="101" customFormat="1" ht="23.25">
      <c r="A103" s="913" t="s">
        <v>188</v>
      </c>
      <c r="B103" s="899" t="s">
        <v>1156</v>
      </c>
      <c r="C103" s="900"/>
      <c r="D103" s="904" t="s">
        <v>297</v>
      </c>
      <c r="E103" s="904"/>
      <c r="F103" s="904"/>
      <c r="G103" s="904"/>
      <c r="H103" s="904"/>
      <c r="I103" s="904"/>
      <c r="J103" s="904"/>
      <c r="K103" s="904"/>
      <c r="L103" s="904"/>
      <c r="M103" s="904"/>
      <c r="N103" s="904"/>
      <c r="O103" s="904"/>
      <c r="P103" s="904"/>
    </row>
    <row r="104" spans="1:16" s="101" customFormat="1" ht="96" customHeight="1">
      <c r="A104" s="913"/>
      <c r="B104" s="901"/>
      <c r="C104" s="902"/>
      <c r="D104" s="105" t="s">
        <v>198</v>
      </c>
      <c r="E104" s="105" t="s">
        <v>199</v>
      </c>
      <c r="F104" s="105" t="s">
        <v>200</v>
      </c>
      <c r="G104" s="105" t="s">
        <v>201</v>
      </c>
      <c r="H104" s="105" t="s">
        <v>202</v>
      </c>
      <c r="I104" s="105" t="s">
        <v>203</v>
      </c>
      <c r="J104" s="105" t="s">
        <v>204</v>
      </c>
      <c r="K104" s="105" t="s">
        <v>205</v>
      </c>
      <c r="L104" s="105" t="s">
        <v>206</v>
      </c>
      <c r="M104" s="105" t="s">
        <v>207</v>
      </c>
      <c r="N104" s="105" t="s">
        <v>208</v>
      </c>
      <c r="O104" s="105" t="s">
        <v>209</v>
      </c>
      <c r="P104" s="105" t="s">
        <v>210</v>
      </c>
    </row>
    <row r="105" spans="1:16" s="625" customFormat="1" ht="23.25">
      <c r="A105" s="711">
        <v>20</v>
      </c>
      <c r="B105" s="35" t="s">
        <v>760</v>
      </c>
      <c r="C105" s="621" t="s">
        <v>1243</v>
      </c>
      <c r="D105" s="624"/>
      <c r="E105" s="624"/>
      <c r="F105" s="624"/>
      <c r="G105" s="624"/>
      <c r="H105" s="624"/>
      <c r="I105" s="624">
        <v>1</v>
      </c>
      <c r="J105" s="624"/>
      <c r="K105" s="624"/>
      <c r="L105" s="624"/>
      <c r="M105" s="624">
        <v>1</v>
      </c>
      <c r="N105" s="624"/>
      <c r="O105" s="624"/>
      <c r="P105" s="624"/>
    </row>
    <row r="106" spans="1:16" s="625" customFormat="1" ht="23.25">
      <c r="A106" s="711">
        <v>21</v>
      </c>
      <c r="B106" s="35" t="s">
        <v>761</v>
      </c>
      <c r="C106" s="621" t="s">
        <v>810</v>
      </c>
      <c r="D106" s="624"/>
      <c r="E106" s="624"/>
      <c r="F106" s="624"/>
      <c r="G106" s="624"/>
      <c r="H106" s="624"/>
      <c r="I106" s="624">
        <v>1</v>
      </c>
      <c r="J106" s="624"/>
      <c r="K106" s="624"/>
      <c r="L106" s="624"/>
      <c r="M106" s="624"/>
      <c r="N106" s="624"/>
      <c r="O106" s="624"/>
      <c r="P106" s="624"/>
    </row>
    <row r="107" spans="1:16" s="625" customFormat="1" ht="23.25">
      <c r="A107" s="711">
        <v>22</v>
      </c>
      <c r="B107" s="35" t="s">
        <v>762</v>
      </c>
      <c r="C107" s="621" t="s">
        <v>1244</v>
      </c>
      <c r="D107" s="624"/>
      <c r="E107" s="624"/>
      <c r="F107" s="624"/>
      <c r="G107" s="624"/>
      <c r="H107" s="624"/>
      <c r="I107" s="624">
        <v>1</v>
      </c>
      <c r="J107" s="624"/>
      <c r="K107" s="624"/>
      <c r="L107" s="624"/>
      <c r="M107" s="624"/>
      <c r="N107" s="624"/>
      <c r="O107" s="624"/>
      <c r="P107" s="624"/>
    </row>
    <row r="108" spans="1:16" s="625" customFormat="1" ht="36">
      <c r="A108" s="711">
        <v>23</v>
      </c>
      <c r="B108" s="35" t="s">
        <v>763</v>
      </c>
      <c r="C108" s="656" t="s">
        <v>1245</v>
      </c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>
        <v>1</v>
      </c>
    </row>
    <row r="109" spans="1:16" s="625" customFormat="1" ht="23.25">
      <c r="A109" s="711">
        <v>24</v>
      </c>
      <c r="B109" s="35" t="s">
        <v>764</v>
      </c>
      <c r="C109" s="621" t="s">
        <v>838</v>
      </c>
      <c r="D109" s="624"/>
      <c r="E109" s="624"/>
      <c r="F109" s="624"/>
      <c r="G109" s="624"/>
      <c r="H109" s="624"/>
      <c r="I109" s="624">
        <v>1</v>
      </c>
      <c r="J109" s="624"/>
      <c r="K109" s="624"/>
      <c r="L109" s="624"/>
      <c r="M109" s="624"/>
      <c r="N109" s="624"/>
      <c r="O109" s="624"/>
      <c r="P109" s="624"/>
    </row>
    <row r="110" spans="1:16" s="625" customFormat="1" ht="23.25">
      <c r="A110" s="711">
        <v>25</v>
      </c>
      <c r="B110" s="35" t="s">
        <v>765</v>
      </c>
      <c r="C110" s="621" t="s">
        <v>1246</v>
      </c>
      <c r="D110" s="624"/>
      <c r="E110" s="624"/>
      <c r="F110" s="624"/>
      <c r="G110" s="624"/>
      <c r="H110" s="624"/>
      <c r="I110" s="624">
        <v>1</v>
      </c>
      <c r="J110" s="624"/>
      <c r="K110" s="624"/>
      <c r="L110" s="624"/>
      <c r="M110" s="624"/>
      <c r="N110" s="624"/>
      <c r="O110" s="624"/>
      <c r="P110" s="624"/>
    </row>
    <row r="111" spans="1:16" s="625" customFormat="1" ht="23.25">
      <c r="A111" s="711">
        <v>26</v>
      </c>
      <c r="B111" s="35" t="s">
        <v>766</v>
      </c>
      <c r="C111" s="629" t="s">
        <v>799</v>
      </c>
      <c r="D111" s="624"/>
      <c r="E111" s="624"/>
      <c r="F111" s="624"/>
      <c r="G111" s="624">
        <v>1</v>
      </c>
      <c r="H111" s="624"/>
      <c r="I111" s="624"/>
      <c r="J111" s="624"/>
      <c r="K111" s="624"/>
      <c r="L111" s="624"/>
      <c r="M111" s="624"/>
      <c r="N111" s="624"/>
      <c r="O111" s="624"/>
      <c r="P111" s="624"/>
    </row>
    <row r="112" spans="1:16" s="625" customFormat="1" ht="23.25">
      <c r="A112" s="711">
        <v>27</v>
      </c>
      <c r="B112" s="35" t="s">
        <v>767</v>
      </c>
      <c r="C112" s="629" t="s">
        <v>800</v>
      </c>
      <c r="D112" s="624"/>
      <c r="E112" s="624"/>
      <c r="F112" s="624"/>
      <c r="G112" s="624"/>
      <c r="H112" s="624">
        <v>1</v>
      </c>
      <c r="I112" s="624">
        <v>1</v>
      </c>
      <c r="J112" s="624"/>
      <c r="K112" s="624"/>
      <c r="L112" s="624"/>
      <c r="M112" s="624"/>
      <c r="N112" s="624"/>
      <c r="O112" s="624"/>
      <c r="P112" s="624"/>
    </row>
    <row r="113" spans="1:16" s="625" customFormat="1" ht="23.25">
      <c r="A113" s="711">
        <v>28</v>
      </c>
      <c r="B113" s="35" t="s">
        <v>768</v>
      </c>
      <c r="C113" s="630" t="s">
        <v>801</v>
      </c>
      <c r="D113" s="624"/>
      <c r="E113" s="624"/>
      <c r="F113" s="624">
        <v>1</v>
      </c>
      <c r="G113" s="624"/>
      <c r="H113" s="624"/>
      <c r="I113" s="624">
        <v>1</v>
      </c>
      <c r="J113" s="624"/>
      <c r="K113" s="624"/>
      <c r="L113" s="624"/>
      <c r="M113" s="624"/>
      <c r="N113" s="624"/>
      <c r="O113" s="624"/>
      <c r="P113" s="624"/>
    </row>
    <row r="114" spans="1:16" s="625" customFormat="1" ht="23.25">
      <c r="A114" s="711">
        <v>29</v>
      </c>
      <c r="B114" s="35" t="s">
        <v>769</v>
      </c>
      <c r="C114" s="630" t="s">
        <v>802</v>
      </c>
      <c r="D114" s="624"/>
      <c r="E114" s="624"/>
      <c r="F114" s="624"/>
      <c r="G114" s="624"/>
      <c r="H114" s="624"/>
      <c r="I114" s="624">
        <v>1</v>
      </c>
      <c r="J114" s="624"/>
      <c r="K114" s="624"/>
      <c r="L114" s="624"/>
      <c r="M114" s="624"/>
      <c r="N114" s="624"/>
      <c r="O114" s="624"/>
      <c r="P114" s="624"/>
    </row>
    <row r="115" spans="1:16" s="625" customFormat="1" ht="23.25">
      <c r="A115" s="711">
        <v>30</v>
      </c>
      <c r="B115" s="35" t="s">
        <v>770</v>
      </c>
      <c r="C115" s="630" t="s">
        <v>803</v>
      </c>
      <c r="D115" s="624"/>
      <c r="E115" s="624"/>
      <c r="F115" s="624"/>
      <c r="G115" s="624"/>
      <c r="H115" s="624"/>
      <c r="I115" s="624">
        <v>1</v>
      </c>
      <c r="J115" s="624"/>
      <c r="K115" s="624"/>
      <c r="L115" s="624"/>
      <c r="M115" s="624">
        <v>1</v>
      </c>
      <c r="N115" s="624"/>
      <c r="O115" s="624"/>
      <c r="P115" s="624"/>
    </row>
    <row r="116" spans="1:16" s="625" customFormat="1" ht="23.25">
      <c r="A116" s="711">
        <v>31</v>
      </c>
      <c r="B116" s="35" t="s">
        <v>771</v>
      </c>
      <c r="C116" s="630" t="s">
        <v>804</v>
      </c>
      <c r="D116" s="624"/>
      <c r="E116" s="624"/>
      <c r="F116" s="624"/>
      <c r="G116" s="624">
        <v>1</v>
      </c>
      <c r="H116" s="624"/>
      <c r="I116" s="624">
        <v>1</v>
      </c>
      <c r="J116" s="624"/>
      <c r="K116" s="624"/>
      <c r="L116" s="624"/>
      <c r="M116" s="624"/>
      <c r="N116" s="624"/>
      <c r="O116" s="624"/>
      <c r="P116" s="624"/>
    </row>
    <row r="117" spans="2:16" ht="26.25">
      <c r="B117" s="896" t="s">
        <v>380</v>
      </c>
      <c r="C117" s="896"/>
      <c r="D117" s="896"/>
      <c r="E117" s="896"/>
      <c r="F117" s="896"/>
      <c r="G117" s="896"/>
      <c r="H117" s="896"/>
      <c r="I117" s="896"/>
      <c r="J117" s="896"/>
      <c r="K117" s="896"/>
      <c r="L117" s="895" t="s">
        <v>1286</v>
      </c>
      <c r="M117" s="895"/>
      <c r="N117" s="895"/>
      <c r="O117" s="895"/>
      <c r="P117" s="895"/>
    </row>
    <row r="119" spans="1:16" s="101" customFormat="1" ht="23.25">
      <c r="A119" s="913" t="s">
        <v>188</v>
      </c>
      <c r="B119" s="899" t="s">
        <v>1156</v>
      </c>
      <c r="C119" s="900"/>
      <c r="D119" s="904" t="s">
        <v>297</v>
      </c>
      <c r="E119" s="904"/>
      <c r="F119" s="904"/>
      <c r="G119" s="904"/>
      <c r="H119" s="904"/>
      <c r="I119" s="904"/>
      <c r="J119" s="904"/>
      <c r="K119" s="904"/>
      <c r="L119" s="904"/>
      <c r="M119" s="904"/>
      <c r="N119" s="904"/>
      <c r="O119" s="904"/>
      <c r="P119" s="904"/>
    </row>
    <row r="120" spans="1:16" s="101" customFormat="1" ht="96" customHeight="1">
      <c r="A120" s="913"/>
      <c r="B120" s="901"/>
      <c r="C120" s="902"/>
      <c r="D120" s="105" t="s">
        <v>198</v>
      </c>
      <c r="E120" s="105" t="s">
        <v>199</v>
      </c>
      <c r="F120" s="105" t="s">
        <v>200</v>
      </c>
      <c r="G120" s="105" t="s">
        <v>201</v>
      </c>
      <c r="H120" s="105" t="s">
        <v>202</v>
      </c>
      <c r="I120" s="105" t="s">
        <v>203</v>
      </c>
      <c r="J120" s="105" t="s">
        <v>204</v>
      </c>
      <c r="K120" s="105" t="s">
        <v>205</v>
      </c>
      <c r="L120" s="105" t="s">
        <v>206</v>
      </c>
      <c r="M120" s="105" t="s">
        <v>207</v>
      </c>
      <c r="N120" s="105" t="s">
        <v>208</v>
      </c>
      <c r="O120" s="105" t="s">
        <v>209</v>
      </c>
      <c r="P120" s="105" t="s">
        <v>210</v>
      </c>
    </row>
    <row r="121" spans="1:16" s="625" customFormat="1" ht="23.25">
      <c r="A121" s="711">
        <v>32</v>
      </c>
      <c r="B121" s="35" t="s">
        <v>772</v>
      </c>
      <c r="C121" s="629" t="s">
        <v>805</v>
      </c>
      <c r="D121" s="624"/>
      <c r="E121" s="624"/>
      <c r="F121" s="624"/>
      <c r="G121" s="624">
        <v>1</v>
      </c>
      <c r="H121" s="624"/>
      <c r="I121" s="624">
        <v>1</v>
      </c>
      <c r="J121" s="624"/>
      <c r="K121" s="624"/>
      <c r="L121" s="624"/>
      <c r="M121" s="624"/>
      <c r="N121" s="624"/>
      <c r="O121" s="624"/>
      <c r="P121" s="624"/>
    </row>
    <row r="122" spans="1:16" s="625" customFormat="1" ht="23.25">
      <c r="A122" s="711">
        <v>33</v>
      </c>
      <c r="B122" s="35" t="s">
        <v>773</v>
      </c>
      <c r="C122" s="629" t="s">
        <v>806</v>
      </c>
      <c r="D122" s="624"/>
      <c r="E122" s="624"/>
      <c r="F122" s="624"/>
      <c r="G122" s="624"/>
      <c r="H122" s="624"/>
      <c r="I122" s="624">
        <v>1</v>
      </c>
      <c r="J122" s="624"/>
      <c r="K122" s="624"/>
      <c r="L122" s="624"/>
      <c r="M122" s="624"/>
      <c r="N122" s="624"/>
      <c r="O122" s="624"/>
      <c r="P122" s="624"/>
    </row>
    <row r="123" spans="1:16" s="625" customFormat="1" ht="23.25">
      <c r="A123" s="711">
        <v>34</v>
      </c>
      <c r="B123" s="35" t="s">
        <v>774</v>
      </c>
      <c r="C123" s="629" t="s">
        <v>807</v>
      </c>
      <c r="D123" s="624"/>
      <c r="E123" s="624"/>
      <c r="F123" s="624"/>
      <c r="G123" s="624"/>
      <c r="H123" s="624"/>
      <c r="I123" s="624">
        <v>1</v>
      </c>
      <c r="J123" s="624"/>
      <c r="K123" s="624"/>
      <c r="L123" s="624"/>
      <c r="M123" s="624"/>
      <c r="N123" s="624"/>
      <c r="O123" s="624"/>
      <c r="P123" s="624"/>
    </row>
    <row r="124" spans="1:16" s="625" customFormat="1" ht="23.25">
      <c r="A124" s="711">
        <v>35</v>
      </c>
      <c r="B124" s="35" t="s">
        <v>775</v>
      </c>
      <c r="C124" s="629" t="s">
        <v>808</v>
      </c>
      <c r="D124" s="624"/>
      <c r="E124" s="624"/>
      <c r="F124" s="624"/>
      <c r="G124" s="624"/>
      <c r="H124" s="624"/>
      <c r="I124" s="624">
        <v>1</v>
      </c>
      <c r="J124" s="624"/>
      <c r="K124" s="624"/>
      <c r="L124" s="624"/>
      <c r="M124" s="624"/>
      <c r="N124" s="624"/>
      <c r="O124" s="624"/>
      <c r="P124" s="624"/>
    </row>
    <row r="125" spans="1:16" s="625" customFormat="1" ht="23.25">
      <c r="A125" s="711">
        <v>36</v>
      </c>
      <c r="B125" s="35" t="s">
        <v>776</v>
      </c>
      <c r="C125" s="629" t="s">
        <v>809</v>
      </c>
      <c r="D125" s="624"/>
      <c r="E125" s="624"/>
      <c r="F125" s="624"/>
      <c r="G125" s="624"/>
      <c r="H125" s="624"/>
      <c r="I125" s="624">
        <v>1</v>
      </c>
      <c r="J125" s="624"/>
      <c r="K125" s="624"/>
      <c r="L125" s="624"/>
      <c r="M125" s="624"/>
      <c r="N125" s="624"/>
      <c r="O125" s="624"/>
      <c r="P125" s="624"/>
    </row>
    <row r="126" spans="1:16" s="625" customFormat="1" ht="23.25">
      <c r="A126" s="711">
        <v>37</v>
      </c>
      <c r="B126" s="37" t="s">
        <v>777</v>
      </c>
      <c r="C126" s="629" t="s">
        <v>810</v>
      </c>
      <c r="D126" s="631"/>
      <c r="E126" s="631"/>
      <c r="F126" s="631"/>
      <c r="G126" s="631"/>
      <c r="H126" s="631"/>
      <c r="I126" s="631">
        <v>1</v>
      </c>
      <c r="J126" s="631"/>
      <c r="K126" s="631"/>
      <c r="L126" s="631"/>
      <c r="M126" s="631">
        <v>1</v>
      </c>
      <c r="N126" s="631"/>
      <c r="O126" s="631"/>
      <c r="P126" s="631"/>
    </row>
    <row r="127" spans="1:16" s="625" customFormat="1" ht="23.25">
      <c r="A127" s="711">
        <v>38</v>
      </c>
      <c r="B127" s="37" t="s">
        <v>778</v>
      </c>
      <c r="C127" s="622" t="s">
        <v>804</v>
      </c>
      <c r="D127" s="631"/>
      <c r="E127" s="631">
        <v>1</v>
      </c>
      <c r="F127" s="631"/>
      <c r="G127" s="631">
        <v>1</v>
      </c>
      <c r="H127" s="631"/>
      <c r="I127" s="631"/>
      <c r="J127" s="631"/>
      <c r="K127" s="631"/>
      <c r="L127" s="631"/>
      <c r="M127" s="631"/>
      <c r="N127" s="631"/>
      <c r="O127" s="631"/>
      <c r="P127" s="631"/>
    </row>
    <row r="128" spans="1:16" s="625" customFormat="1" ht="23.25">
      <c r="A128" s="711">
        <v>39</v>
      </c>
      <c r="B128" s="37" t="s">
        <v>779</v>
      </c>
      <c r="C128" s="629" t="s">
        <v>811</v>
      </c>
      <c r="D128" s="631"/>
      <c r="E128" s="631"/>
      <c r="F128" s="631"/>
      <c r="G128" s="631">
        <v>1</v>
      </c>
      <c r="H128" s="631"/>
      <c r="I128" s="631"/>
      <c r="J128" s="631"/>
      <c r="K128" s="631"/>
      <c r="L128" s="631"/>
      <c r="M128" s="631"/>
      <c r="N128" s="631"/>
      <c r="O128" s="631"/>
      <c r="P128" s="631"/>
    </row>
    <row r="129" spans="1:16" s="625" customFormat="1" ht="23.25">
      <c r="A129" s="711">
        <v>40</v>
      </c>
      <c r="B129" s="37" t="s">
        <v>780</v>
      </c>
      <c r="C129" s="629" t="s">
        <v>812</v>
      </c>
      <c r="D129" s="631"/>
      <c r="E129" s="631"/>
      <c r="F129" s="631"/>
      <c r="G129" s="631">
        <v>1</v>
      </c>
      <c r="H129" s="631"/>
      <c r="I129" s="631"/>
      <c r="J129" s="631"/>
      <c r="K129" s="631"/>
      <c r="L129" s="631"/>
      <c r="M129" s="631"/>
      <c r="N129" s="631"/>
      <c r="O129" s="631"/>
      <c r="P129" s="631"/>
    </row>
    <row r="130" spans="1:16" s="625" customFormat="1" ht="23.25">
      <c r="A130" s="711">
        <v>41</v>
      </c>
      <c r="B130" s="35" t="s">
        <v>781</v>
      </c>
      <c r="C130" s="630" t="s">
        <v>813</v>
      </c>
      <c r="D130" s="624"/>
      <c r="E130" s="624"/>
      <c r="F130" s="624"/>
      <c r="G130" s="624"/>
      <c r="H130" s="624"/>
      <c r="I130" s="624">
        <v>1</v>
      </c>
      <c r="J130" s="624"/>
      <c r="K130" s="624"/>
      <c r="L130" s="624"/>
      <c r="M130" s="624"/>
      <c r="N130" s="624"/>
      <c r="O130" s="624"/>
      <c r="P130" s="624"/>
    </row>
    <row r="131" spans="1:16" s="625" customFormat="1" ht="23.25">
      <c r="A131" s="711">
        <v>42</v>
      </c>
      <c r="B131" s="37" t="s">
        <v>782</v>
      </c>
      <c r="C131" s="630" t="s">
        <v>814</v>
      </c>
      <c r="D131" s="631"/>
      <c r="E131" s="631"/>
      <c r="F131" s="631"/>
      <c r="G131" s="631"/>
      <c r="H131" s="631"/>
      <c r="I131" s="631">
        <v>1</v>
      </c>
      <c r="J131" s="631"/>
      <c r="K131" s="631"/>
      <c r="L131" s="631"/>
      <c r="M131" s="631">
        <v>1</v>
      </c>
      <c r="N131" s="631"/>
      <c r="O131" s="631"/>
      <c r="P131" s="631"/>
    </row>
    <row r="132" spans="1:16" s="625" customFormat="1" ht="23.25">
      <c r="A132" s="711">
        <v>43</v>
      </c>
      <c r="B132" s="37" t="s">
        <v>783</v>
      </c>
      <c r="C132" s="630" t="s">
        <v>815</v>
      </c>
      <c r="D132" s="631"/>
      <c r="E132" s="631"/>
      <c r="F132" s="631"/>
      <c r="G132" s="631">
        <v>1</v>
      </c>
      <c r="H132" s="631"/>
      <c r="I132" s="631"/>
      <c r="J132" s="631"/>
      <c r="K132" s="631"/>
      <c r="L132" s="631"/>
      <c r="M132" s="631"/>
      <c r="N132" s="631"/>
      <c r="O132" s="631"/>
      <c r="P132" s="631"/>
    </row>
    <row r="133" spans="1:16" s="625" customFormat="1" ht="23.25">
      <c r="A133" s="711">
        <v>44</v>
      </c>
      <c r="B133" s="37" t="s">
        <v>784</v>
      </c>
      <c r="C133" s="629" t="s">
        <v>816</v>
      </c>
      <c r="D133" s="631"/>
      <c r="E133" s="631"/>
      <c r="F133" s="631"/>
      <c r="G133" s="631">
        <v>1</v>
      </c>
      <c r="H133" s="631"/>
      <c r="I133" s="631"/>
      <c r="J133" s="631"/>
      <c r="K133" s="631"/>
      <c r="L133" s="631"/>
      <c r="M133" s="631"/>
      <c r="N133" s="631"/>
      <c r="O133" s="631"/>
      <c r="P133" s="631"/>
    </row>
    <row r="134" spans="2:16" ht="26.25">
      <c r="B134" s="896" t="s">
        <v>380</v>
      </c>
      <c r="C134" s="896"/>
      <c r="D134" s="896"/>
      <c r="E134" s="896"/>
      <c r="F134" s="896"/>
      <c r="G134" s="896"/>
      <c r="H134" s="896"/>
      <c r="I134" s="896"/>
      <c r="J134" s="896"/>
      <c r="K134" s="896"/>
      <c r="L134" s="895" t="s">
        <v>1287</v>
      </c>
      <c r="M134" s="895"/>
      <c r="N134" s="895"/>
      <c r="O134" s="895"/>
      <c r="P134" s="895"/>
    </row>
    <row r="136" spans="1:16" s="101" customFormat="1" ht="23.25">
      <c r="A136" s="913" t="s">
        <v>188</v>
      </c>
      <c r="B136" s="899" t="s">
        <v>1156</v>
      </c>
      <c r="C136" s="900"/>
      <c r="D136" s="904" t="s">
        <v>297</v>
      </c>
      <c r="E136" s="904"/>
      <c r="F136" s="904"/>
      <c r="G136" s="904"/>
      <c r="H136" s="904"/>
      <c r="I136" s="904"/>
      <c r="J136" s="904"/>
      <c r="K136" s="904"/>
      <c r="L136" s="904"/>
      <c r="M136" s="904"/>
      <c r="N136" s="904"/>
      <c r="O136" s="904"/>
      <c r="P136" s="904"/>
    </row>
    <row r="137" spans="1:16" s="101" customFormat="1" ht="96" customHeight="1">
      <c r="A137" s="913"/>
      <c r="B137" s="901"/>
      <c r="C137" s="902"/>
      <c r="D137" s="105" t="s">
        <v>198</v>
      </c>
      <c r="E137" s="105" t="s">
        <v>199</v>
      </c>
      <c r="F137" s="105" t="s">
        <v>200</v>
      </c>
      <c r="G137" s="105" t="s">
        <v>201</v>
      </c>
      <c r="H137" s="105" t="s">
        <v>202</v>
      </c>
      <c r="I137" s="105" t="s">
        <v>203</v>
      </c>
      <c r="J137" s="105" t="s">
        <v>204</v>
      </c>
      <c r="K137" s="105" t="s">
        <v>205</v>
      </c>
      <c r="L137" s="105" t="s">
        <v>206</v>
      </c>
      <c r="M137" s="105" t="s">
        <v>207</v>
      </c>
      <c r="N137" s="105" t="s">
        <v>208</v>
      </c>
      <c r="O137" s="105" t="s">
        <v>209</v>
      </c>
      <c r="P137" s="105" t="s">
        <v>210</v>
      </c>
    </row>
    <row r="138" spans="1:16" s="625" customFormat="1" ht="24" customHeight="1">
      <c r="A138" s="711">
        <v>45</v>
      </c>
      <c r="B138" s="37" t="s">
        <v>785</v>
      </c>
      <c r="C138" s="629" t="s">
        <v>817</v>
      </c>
      <c r="D138" s="631"/>
      <c r="E138" s="631"/>
      <c r="F138" s="631">
        <v>1</v>
      </c>
      <c r="G138" s="631"/>
      <c r="H138" s="631"/>
      <c r="I138" s="631">
        <v>1</v>
      </c>
      <c r="J138" s="631"/>
      <c r="K138" s="631">
        <v>1</v>
      </c>
      <c r="L138" s="631"/>
      <c r="M138" s="631"/>
      <c r="N138" s="631"/>
      <c r="O138" s="631"/>
      <c r="P138" s="631"/>
    </row>
    <row r="139" spans="1:16" s="625" customFormat="1" ht="24" customHeight="1">
      <c r="A139" s="711">
        <v>46</v>
      </c>
      <c r="B139" s="37" t="s">
        <v>786</v>
      </c>
      <c r="C139" s="630" t="s">
        <v>818</v>
      </c>
      <c r="D139" s="631"/>
      <c r="E139" s="631"/>
      <c r="F139" s="631">
        <v>1</v>
      </c>
      <c r="G139" s="631"/>
      <c r="H139" s="631"/>
      <c r="I139" s="631">
        <v>1</v>
      </c>
      <c r="J139" s="631"/>
      <c r="K139" s="631">
        <v>1</v>
      </c>
      <c r="L139" s="631"/>
      <c r="M139" s="631"/>
      <c r="N139" s="631"/>
      <c r="O139" s="631"/>
      <c r="P139" s="631"/>
    </row>
    <row r="140" spans="1:16" s="625" customFormat="1" ht="24" customHeight="1">
      <c r="A140" s="711">
        <v>47</v>
      </c>
      <c r="B140" s="37" t="s">
        <v>787</v>
      </c>
      <c r="C140" s="630" t="s">
        <v>819</v>
      </c>
      <c r="D140" s="631"/>
      <c r="E140" s="631"/>
      <c r="F140" s="631"/>
      <c r="G140" s="631"/>
      <c r="H140" s="631"/>
      <c r="I140" s="631">
        <v>1</v>
      </c>
      <c r="J140" s="631"/>
      <c r="K140" s="631"/>
      <c r="L140" s="631"/>
      <c r="M140" s="631"/>
      <c r="N140" s="631"/>
      <c r="O140" s="631"/>
      <c r="P140" s="631"/>
    </row>
    <row r="141" spans="1:16" s="625" customFormat="1" ht="24" customHeight="1">
      <c r="A141" s="711">
        <v>48</v>
      </c>
      <c r="B141" s="37" t="s">
        <v>788</v>
      </c>
      <c r="C141" s="622" t="s">
        <v>1247</v>
      </c>
      <c r="D141" s="631"/>
      <c r="E141" s="631"/>
      <c r="F141" s="631"/>
      <c r="G141" s="631"/>
      <c r="H141" s="631"/>
      <c r="I141" s="631">
        <v>1</v>
      </c>
      <c r="J141" s="631"/>
      <c r="K141" s="631"/>
      <c r="L141" s="631"/>
      <c r="M141" s="631">
        <v>1</v>
      </c>
      <c r="N141" s="631"/>
      <c r="O141" s="631"/>
      <c r="P141" s="631"/>
    </row>
    <row r="142" spans="1:16" s="625" customFormat="1" ht="24" customHeight="1">
      <c r="A142" s="711">
        <v>49</v>
      </c>
      <c r="B142" s="37" t="s">
        <v>789</v>
      </c>
      <c r="C142" s="630" t="s">
        <v>820</v>
      </c>
      <c r="D142" s="631"/>
      <c r="E142" s="631"/>
      <c r="F142" s="631"/>
      <c r="G142" s="631"/>
      <c r="H142" s="631"/>
      <c r="I142" s="631">
        <v>1</v>
      </c>
      <c r="J142" s="631"/>
      <c r="K142" s="631"/>
      <c r="L142" s="631"/>
      <c r="M142" s="631"/>
      <c r="N142" s="631"/>
      <c r="O142" s="631"/>
      <c r="P142" s="631"/>
    </row>
    <row r="143" spans="1:16" s="625" customFormat="1" ht="24" customHeight="1">
      <c r="A143" s="711">
        <v>50</v>
      </c>
      <c r="B143" s="37" t="s">
        <v>790</v>
      </c>
      <c r="C143" s="622" t="s">
        <v>1248</v>
      </c>
      <c r="D143" s="631"/>
      <c r="E143" s="631"/>
      <c r="F143" s="631"/>
      <c r="G143" s="631"/>
      <c r="H143" s="631"/>
      <c r="I143" s="631">
        <v>1</v>
      </c>
      <c r="J143" s="631"/>
      <c r="K143" s="631"/>
      <c r="L143" s="631"/>
      <c r="M143" s="631"/>
      <c r="N143" s="631"/>
      <c r="O143" s="631"/>
      <c r="P143" s="631"/>
    </row>
    <row r="144" spans="1:16" ht="24" customHeight="1">
      <c r="A144" s="714"/>
      <c r="B144" s="909" t="s">
        <v>125</v>
      </c>
      <c r="C144" s="910"/>
      <c r="D144" s="36">
        <f>SUM(D77:D143)</f>
        <v>0</v>
      </c>
      <c r="E144" s="36">
        <f aca="true" t="shared" si="1" ref="E144:P144">SUM(E77:E143)</f>
        <v>1</v>
      </c>
      <c r="F144" s="36">
        <f t="shared" si="1"/>
        <v>3</v>
      </c>
      <c r="G144" s="36">
        <f t="shared" si="1"/>
        <v>14</v>
      </c>
      <c r="H144" s="36">
        <f t="shared" si="1"/>
        <v>1</v>
      </c>
      <c r="I144" s="36">
        <f t="shared" si="1"/>
        <v>38</v>
      </c>
      <c r="J144" s="36">
        <f t="shared" si="1"/>
        <v>0</v>
      </c>
      <c r="K144" s="36">
        <f t="shared" si="1"/>
        <v>2</v>
      </c>
      <c r="L144" s="36">
        <f t="shared" si="1"/>
        <v>0</v>
      </c>
      <c r="M144" s="36">
        <f t="shared" si="1"/>
        <v>14</v>
      </c>
      <c r="N144" s="36">
        <f t="shared" si="1"/>
        <v>1</v>
      </c>
      <c r="O144" s="36">
        <f t="shared" si="1"/>
        <v>0</v>
      </c>
      <c r="P144" s="36">
        <f t="shared" si="1"/>
        <v>1</v>
      </c>
    </row>
    <row r="145" spans="1:16" ht="24" customHeight="1">
      <c r="A145" s="712"/>
      <c r="B145" s="911" t="s">
        <v>577</v>
      </c>
      <c r="C145" s="912"/>
      <c r="D145" s="457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  <c r="O145" s="457"/>
      <c r="P145" s="457"/>
    </row>
    <row r="146" spans="1:16" s="625" customFormat="1" ht="24" customHeight="1">
      <c r="A146" s="713">
        <v>1</v>
      </c>
      <c r="B146" s="462" t="s">
        <v>821</v>
      </c>
      <c r="C146" s="463" t="s">
        <v>822</v>
      </c>
      <c r="D146" s="624"/>
      <c r="E146" s="624"/>
      <c r="F146" s="624"/>
      <c r="G146" s="624"/>
      <c r="H146" s="624"/>
      <c r="I146" s="624">
        <v>1</v>
      </c>
      <c r="J146" s="624"/>
      <c r="K146" s="624"/>
      <c r="L146" s="624"/>
      <c r="M146" s="624"/>
      <c r="N146" s="624"/>
      <c r="O146" s="624"/>
      <c r="P146" s="624"/>
    </row>
    <row r="147" spans="1:16" s="625" customFormat="1" ht="24" customHeight="1">
      <c r="A147" s="711">
        <v>2</v>
      </c>
      <c r="B147" s="464" t="s">
        <v>823</v>
      </c>
      <c r="C147" s="632" t="s">
        <v>824</v>
      </c>
      <c r="D147" s="631"/>
      <c r="E147" s="631"/>
      <c r="F147" s="631"/>
      <c r="G147" s="631">
        <v>1</v>
      </c>
      <c r="H147" s="631"/>
      <c r="I147" s="631"/>
      <c r="J147" s="631"/>
      <c r="K147" s="631"/>
      <c r="L147" s="631"/>
      <c r="M147" s="631"/>
      <c r="N147" s="631"/>
      <c r="O147" s="631"/>
      <c r="P147" s="631"/>
    </row>
    <row r="148" spans="1:16" s="625" customFormat="1" ht="24" customHeight="1">
      <c r="A148" s="711">
        <v>3</v>
      </c>
      <c r="B148" s="465" t="s">
        <v>825</v>
      </c>
      <c r="C148" s="466" t="s">
        <v>826</v>
      </c>
      <c r="D148" s="631"/>
      <c r="E148" s="631"/>
      <c r="F148" s="631"/>
      <c r="G148" s="631"/>
      <c r="H148" s="631"/>
      <c r="I148" s="631">
        <v>1</v>
      </c>
      <c r="J148" s="631"/>
      <c r="K148" s="631"/>
      <c r="L148" s="631"/>
      <c r="M148" s="631"/>
      <c r="N148" s="631"/>
      <c r="O148" s="631"/>
      <c r="P148" s="631"/>
    </row>
    <row r="149" spans="1:16" s="625" customFormat="1" ht="24" customHeight="1">
      <c r="A149" s="711">
        <v>4</v>
      </c>
      <c r="B149" s="467" t="s">
        <v>827</v>
      </c>
      <c r="C149" s="468" t="s">
        <v>828</v>
      </c>
      <c r="D149" s="631"/>
      <c r="E149" s="631"/>
      <c r="F149" s="631"/>
      <c r="G149" s="631">
        <v>1</v>
      </c>
      <c r="H149" s="631"/>
      <c r="I149" s="631"/>
      <c r="J149" s="631"/>
      <c r="K149" s="631"/>
      <c r="L149" s="631"/>
      <c r="M149" s="631"/>
      <c r="N149" s="631"/>
      <c r="O149" s="631"/>
      <c r="P149" s="631"/>
    </row>
    <row r="150" spans="1:16" s="625" customFormat="1" ht="24" customHeight="1">
      <c r="A150" s="711">
        <v>5</v>
      </c>
      <c r="B150" s="467" t="s">
        <v>829</v>
      </c>
      <c r="C150" s="468" t="s">
        <v>830</v>
      </c>
      <c r="D150" s="631"/>
      <c r="E150" s="631"/>
      <c r="F150" s="631"/>
      <c r="G150" s="631">
        <v>1</v>
      </c>
      <c r="H150" s="631"/>
      <c r="I150" s="631"/>
      <c r="J150" s="631"/>
      <c r="K150" s="631"/>
      <c r="L150" s="631"/>
      <c r="M150" s="631"/>
      <c r="N150" s="631"/>
      <c r="O150" s="631"/>
      <c r="P150" s="631"/>
    </row>
    <row r="151" spans="2:16" ht="26.25">
      <c r="B151" s="896" t="s">
        <v>380</v>
      </c>
      <c r="C151" s="896"/>
      <c r="D151" s="896"/>
      <c r="E151" s="896"/>
      <c r="F151" s="896"/>
      <c r="G151" s="896"/>
      <c r="H151" s="896"/>
      <c r="I151" s="896"/>
      <c r="J151" s="896"/>
      <c r="K151" s="896"/>
      <c r="L151" s="895" t="s">
        <v>1288</v>
      </c>
      <c r="M151" s="895"/>
      <c r="N151" s="895"/>
      <c r="O151" s="895"/>
      <c r="P151" s="895"/>
    </row>
    <row r="153" spans="1:16" s="101" customFormat="1" ht="23.25">
      <c r="A153" s="913" t="s">
        <v>188</v>
      </c>
      <c r="B153" s="899" t="s">
        <v>1156</v>
      </c>
      <c r="C153" s="900"/>
      <c r="D153" s="904" t="s">
        <v>297</v>
      </c>
      <c r="E153" s="904"/>
      <c r="F153" s="904"/>
      <c r="G153" s="904"/>
      <c r="H153" s="904"/>
      <c r="I153" s="904"/>
      <c r="J153" s="904"/>
      <c r="K153" s="904"/>
      <c r="L153" s="904"/>
      <c r="M153" s="904"/>
      <c r="N153" s="904"/>
      <c r="O153" s="904"/>
      <c r="P153" s="904"/>
    </row>
    <row r="154" spans="1:16" s="101" customFormat="1" ht="96" customHeight="1">
      <c r="A154" s="913"/>
      <c r="B154" s="901"/>
      <c r="C154" s="902"/>
      <c r="D154" s="105" t="s">
        <v>198</v>
      </c>
      <c r="E154" s="105" t="s">
        <v>199</v>
      </c>
      <c r="F154" s="105" t="s">
        <v>200</v>
      </c>
      <c r="G154" s="105" t="s">
        <v>201</v>
      </c>
      <c r="H154" s="105" t="s">
        <v>202</v>
      </c>
      <c r="I154" s="105" t="s">
        <v>203</v>
      </c>
      <c r="J154" s="105" t="s">
        <v>204</v>
      </c>
      <c r="K154" s="105" t="s">
        <v>205</v>
      </c>
      <c r="L154" s="105" t="s">
        <v>206</v>
      </c>
      <c r="M154" s="105" t="s">
        <v>207</v>
      </c>
      <c r="N154" s="105" t="s">
        <v>208</v>
      </c>
      <c r="O154" s="105" t="s">
        <v>209</v>
      </c>
      <c r="P154" s="105" t="s">
        <v>210</v>
      </c>
    </row>
    <row r="155" spans="1:16" s="625" customFormat="1" ht="24" customHeight="1">
      <c r="A155" s="711">
        <v>6</v>
      </c>
      <c r="B155" s="465" t="s">
        <v>831</v>
      </c>
      <c r="C155" s="466" t="s">
        <v>832</v>
      </c>
      <c r="D155" s="631"/>
      <c r="E155" s="631"/>
      <c r="F155" s="631"/>
      <c r="G155" s="631"/>
      <c r="H155" s="631"/>
      <c r="I155" s="631">
        <v>1</v>
      </c>
      <c r="J155" s="631"/>
      <c r="K155" s="631"/>
      <c r="L155" s="631"/>
      <c r="M155" s="631">
        <v>1</v>
      </c>
      <c r="N155" s="631"/>
      <c r="O155" s="631"/>
      <c r="P155" s="631"/>
    </row>
    <row r="156" spans="1:16" s="625" customFormat="1" ht="24" customHeight="1">
      <c r="A156" s="711">
        <v>7</v>
      </c>
      <c r="B156" s="465" t="s">
        <v>833</v>
      </c>
      <c r="C156" s="466" t="s">
        <v>834</v>
      </c>
      <c r="D156" s="631"/>
      <c r="E156" s="631"/>
      <c r="F156" s="631"/>
      <c r="G156" s="631"/>
      <c r="H156" s="631"/>
      <c r="I156" s="631">
        <v>1</v>
      </c>
      <c r="J156" s="631"/>
      <c r="K156" s="631"/>
      <c r="L156" s="631"/>
      <c r="M156" s="631"/>
      <c r="N156" s="631"/>
      <c r="O156" s="631"/>
      <c r="P156" s="631"/>
    </row>
    <row r="157" spans="1:16" s="625" customFormat="1" ht="24" customHeight="1">
      <c r="A157" s="711">
        <v>8</v>
      </c>
      <c r="B157" s="465" t="s">
        <v>835</v>
      </c>
      <c r="C157" s="466" t="s">
        <v>836</v>
      </c>
      <c r="D157" s="631"/>
      <c r="E157" s="631"/>
      <c r="F157" s="631"/>
      <c r="G157" s="631">
        <v>1</v>
      </c>
      <c r="H157" s="631"/>
      <c r="I157" s="631">
        <v>1</v>
      </c>
      <c r="J157" s="631"/>
      <c r="K157" s="631"/>
      <c r="L157" s="631"/>
      <c r="M157" s="631">
        <v>1</v>
      </c>
      <c r="N157" s="631"/>
      <c r="O157" s="631"/>
      <c r="P157" s="631"/>
    </row>
    <row r="158" spans="1:16" s="625" customFormat="1" ht="24" customHeight="1">
      <c r="A158" s="711">
        <v>9</v>
      </c>
      <c r="B158" s="465" t="s">
        <v>837</v>
      </c>
      <c r="C158" s="466" t="s">
        <v>838</v>
      </c>
      <c r="D158" s="631"/>
      <c r="E158" s="631"/>
      <c r="F158" s="631"/>
      <c r="G158" s="631"/>
      <c r="H158" s="631"/>
      <c r="I158" s="631">
        <v>1</v>
      </c>
      <c r="J158" s="631"/>
      <c r="K158" s="631"/>
      <c r="L158" s="631"/>
      <c r="M158" s="631"/>
      <c r="N158" s="631"/>
      <c r="O158" s="631"/>
      <c r="P158" s="631"/>
    </row>
    <row r="159" spans="1:16" s="625" customFormat="1" ht="24" customHeight="1">
      <c r="A159" s="711">
        <v>10</v>
      </c>
      <c r="B159" s="465" t="s">
        <v>839</v>
      </c>
      <c r="C159" s="466" t="s">
        <v>840</v>
      </c>
      <c r="D159" s="631"/>
      <c r="E159" s="631"/>
      <c r="F159" s="631"/>
      <c r="G159" s="631"/>
      <c r="H159" s="631"/>
      <c r="I159" s="631">
        <v>1</v>
      </c>
      <c r="J159" s="631"/>
      <c r="K159" s="631"/>
      <c r="L159" s="631"/>
      <c r="M159" s="631"/>
      <c r="N159" s="631"/>
      <c r="O159" s="631"/>
      <c r="P159" s="631"/>
    </row>
    <row r="160" spans="1:16" s="625" customFormat="1" ht="24" customHeight="1">
      <c r="A160" s="711">
        <v>11</v>
      </c>
      <c r="B160" s="467" t="s">
        <v>841</v>
      </c>
      <c r="C160" s="468" t="s">
        <v>842</v>
      </c>
      <c r="D160" s="631"/>
      <c r="E160" s="631"/>
      <c r="F160" s="631"/>
      <c r="G160" s="631"/>
      <c r="H160" s="631"/>
      <c r="I160" s="631">
        <v>1</v>
      </c>
      <c r="J160" s="631"/>
      <c r="K160" s="631"/>
      <c r="L160" s="631"/>
      <c r="M160" s="631"/>
      <c r="N160" s="631"/>
      <c r="O160" s="631"/>
      <c r="P160" s="631"/>
    </row>
    <row r="161" spans="1:16" s="625" customFormat="1" ht="24" customHeight="1">
      <c r="A161" s="711">
        <v>12</v>
      </c>
      <c r="B161" s="467" t="s">
        <v>843</v>
      </c>
      <c r="C161" s="468" t="s">
        <v>844</v>
      </c>
      <c r="D161" s="631"/>
      <c r="E161" s="631"/>
      <c r="F161" s="631"/>
      <c r="G161" s="631"/>
      <c r="H161" s="631"/>
      <c r="I161" s="631">
        <v>1</v>
      </c>
      <c r="J161" s="631"/>
      <c r="K161" s="631"/>
      <c r="L161" s="631"/>
      <c r="M161" s="631"/>
      <c r="N161" s="631"/>
      <c r="O161" s="631"/>
      <c r="P161" s="631"/>
    </row>
    <row r="162" spans="1:16" s="625" customFormat="1" ht="24" customHeight="1">
      <c r="A162" s="711">
        <v>13</v>
      </c>
      <c r="B162" s="465" t="s">
        <v>845</v>
      </c>
      <c r="C162" s="466" t="s">
        <v>846</v>
      </c>
      <c r="D162" s="631"/>
      <c r="E162" s="631"/>
      <c r="F162" s="631"/>
      <c r="G162" s="631"/>
      <c r="H162" s="631"/>
      <c r="I162" s="631">
        <v>1</v>
      </c>
      <c r="J162" s="631"/>
      <c r="K162" s="631"/>
      <c r="L162" s="631"/>
      <c r="M162" s="631"/>
      <c r="N162" s="631"/>
      <c r="O162" s="631"/>
      <c r="P162" s="631"/>
    </row>
    <row r="163" spans="1:16" s="625" customFormat="1" ht="24" customHeight="1">
      <c r="A163" s="711">
        <v>14</v>
      </c>
      <c r="B163" s="467" t="s">
        <v>847</v>
      </c>
      <c r="C163" s="468" t="s">
        <v>848</v>
      </c>
      <c r="D163" s="631"/>
      <c r="E163" s="631"/>
      <c r="F163" s="631"/>
      <c r="G163" s="631">
        <v>1</v>
      </c>
      <c r="H163" s="631"/>
      <c r="I163" s="631"/>
      <c r="J163" s="631"/>
      <c r="K163" s="631"/>
      <c r="L163" s="631"/>
      <c r="M163" s="631"/>
      <c r="N163" s="631"/>
      <c r="O163" s="631"/>
      <c r="P163" s="631"/>
    </row>
    <row r="164" spans="1:16" s="625" customFormat="1" ht="24" customHeight="1">
      <c r="A164" s="711">
        <v>15</v>
      </c>
      <c r="B164" s="633" t="s">
        <v>850</v>
      </c>
      <c r="C164" s="634" t="s">
        <v>851</v>
      </c>
      <c r="D164" s="631"/>
      <c r="E164" s="631"/>
      <c r="F164" s="631"/>
      <c r="G164" s="631"/>
      <c r="H164" s="631"/>
      <c r="I164" s="631">
        <v>1</v>
      </c>
      <c r="J164" s="631"/>
      <c r="K164" s="631"/>
      <c r="L164" s="631"/>
      <c r="M164" s="631"/>
      <c r="N164" s="631"/>
      <c r="O164" s="631"/>
      <c r="P164" s="631"/>
    </row>
    <row r="165" spans="1:16" s="625" customFormat="1" ht="24" customHeight="1">
      <c r="A165" s="711">
        <v>16</v>
      </c>
      <c r="B165" s="467" t="s">
        <v>852</v>
      </c>
      <c r="C165" s="468" t="s">
        <v>853</v>
      </c>
      <c r="D165" s="631"/>
      <c r="E165" s="631"/>
      <c r="F165" s="631"/>
      <c r="G165" s="631">
        <v>1</v>
      </c>
      <c r="H165" s="631"/>
      <c r="I165" s="631">
        <v>1</v>
      </c>
      <c r="J165" s="631"/>
      <c r="K165" s="631"/>
      <c r="L165" s="631"/>
      <c r="M165" s="631"/>
      <c r="N165" s="631"/>
      <c r="O165" s="631"/>
      <c r="P165" s="631"/>
    </row>
    <row r="166" spans="1:16" s="625" customFormat="1" ht="24" customHeight="1">
      <c r="A166" s="711">
        <v>17</v>
      </c>
      <c r="B166" s="467" t="s">
        <v>854</v>
      </c>
      <c r="C166" s="468" t="s">
        <v>855</v>
      </c>
      <c r="D166" s="631"/>
      <c r="E166" s="631"/>
      <c r="F166" s="631"/>
      <c r="G166" s="631"/>
      <c r="H166" s="631"/>
      <c r="I166" s="631">
        <v>1</v>
      </c>
      <c r="J166" s="631"/>
      <c r="K166" s="631"/>
      <c r="L166" s="631"/>
      <c r="M166" s="631"/>
      <c r="N166" s="631"/>
      <c r="O166" s="631"/>
      <c r="P166" s="631"/>
    </row>
    <row r="167" spans="1:16" s="625" customFormat="1" ht="24" customHeight="1">
      <c r="A167" s="711">
        <v>18</v>
      </c>
      <c r="B167" s="465" t="s">
        <v>856</v>
      </c>
      <c r="C167" s="466" t="s">
        <v>857</v>
      </c>
      <c r="D167" s="631"/>
      <c r="E167" s="631"/>
      <c r="F167" s="631"/>
      <c r="G167" s="631"/>
      <c r="H167" s="631"/>
      <c r="I167" s="631">
        <v>1</v>
      </c>
      <c r="J167" s="631"/>
      <c r="K167" s="631"/>
      <c r="L167" s="631"/>
      <c r="M167" s="631"/>
      <c r="N167" s="631"/>
      <c r="O167" s="631"/>
      <c r="P167" s="631"/>
    </row>
    <row r="168" spans="2:16" ht="26.25">
      <c r="B168" s="896" t="s">
        <v>380</v>
      </c>
      <c r="C168" s="896"/>
      <c r="D168" s="896"/>
      <c r="E168" s="896"/>
      <c r="F168" s="896"/>
      <c r="G168" s="896"/>
      <c r="H168" s="896"/>
      <c r="I168" s="896"/>
      <c r="J168" s="896"/>
      <c r="K168" s="896"/>
      <c r="L168" s="895" t="s">
        <v>1289</v>
      </c>
      <c r="M168" s="895"/>
      <c r="N168" s="895"/>
      <c r="O168" s="895"/>
      <c r="P168" s="895"/>
    </row>
    <row r="170" spans="1:16" s="101" customFormat="1" ht="23.25">
      <c r="A170" s="913" t="s">
        <v>188</v>
      </c>
      <c r="B170" s="899" t="s">
        <v>1156</v>
      </c>
      <c r="C170" s="900"/>
      <c r="D170" s="904" t="s">
        <v>297</v>
      </c>
      <c r="E170" s="904"/>
      <c r="F170" s="904"/>
      <c r="G170" s="904"/>
      <c r="H170" s="904"/>
      <c r="I170" s="904"/>
      <c r="J170" s="904"/>
      <c r="K170" s="904"/>
      <c r="L170" s="904"/>
      <c r="M170" s="904"/>
      <c r="N170" s="904"/>
      <c r="O170" s="904"/>
      <c r="P170" s="904"/>
    </row>
    <row r="171" spans="1:16" s="101" customFormat="1" ht="96" customHeight="1">
      <c r="A171" s="913"/>
      <c r="B171" s="901"/>
      <c r="C171" s="902"/>
      <c r="D171" s="105" t="s">
        <v>198</v>
      </c>
      <c r="E171" s="105" t="s">
        <v>199</v>
      </c>
      <c r="F171" s="105" t="s">
        <v>200</v>
      </c>
      <c r="G171" s="105" t="s">
        <v>201</v>
      </c>
      <c r="H171" s="105" t="s">
        <v>202</v>
      </c>
      <c r="I171" s="105" t="s">
        <v>203</v>
      </c>
      <c r="J171" s="105" t="s">
        <v>204</v>
      </c>
      <c r="K171" s="105" t="s">
        <v>205</v>
      </c>
      <c r="L171" s="105" t="s">
        <v>206</v>
      </c>
      <c r="M171" s="105" t="s">
        <v>207</v>
      </c>
      <c r="N171" s="105" t="s">
        <v>208</v>
      </c>
      <c r="O171" s="105" t="s">
        <v>209</v>
      </c>
      <c r="P171" s="105" t="s">
        <v>210</v>
      </c>
    </row>
    <row r="172" spans="1:16" s="625" customFormat="1" ht="24" customHeight="1">
      <c r="A172" s="711">
        <v>19</v>
      </c>
      <c r="B172" s="465" t="s">
        <v>858</v>
      </c>
      <c r="C172" s="466" t="s">
        <v>859</v>
      </c>
      <c r="D172" s="631"/>
      <c r="E172" s="631"/>
      <c r="F172" s="631"/>
      <c r="G172" s="631"/>
      <c r="H172" s="631"/>
      <c r="I172" s="631">
        <v>1</v>
      </c>
      <c r="J172" s="631"/>
      <c r="K172" s="631"/>
      <c r="L172" s="631"/>
      <c r="M172" s="631"/>
      <c r="N172" s="631"/>
      <c r="O172" s="631"/>
      <c r="P172" s="631"/>
    </row>
    <row r="173" spans="1:16" s="625" customFormat="1" ht="24" customHeight="1">
      <c r="A173" s="711">
        <v>20</v>
      </c>
      <c r="B173" s="467" t="s">
        <v>860</v>
      </c>
      <c r="C173" s="468" t="s">
        <v>861</v>
      </c>
      <c r="D173" s="631"/>
      <c r="E173" s="631"/>
      <c r="F173" s="631"/>
      <c r="G173" s="631"/>
      <c r="H173" s="631"/>
      <c r="I173" s="631">
        <v>1</v>
      </c>
      <c r="J173" s="631"/>
      <c r="K173" s="631"/>
      <c r="L173" s="631"/>
      <c r="M173" s="631"/>
      <c r="N173" s="631"/>
      <c r="O173" s="631"/>
      <c r="P173" s="631"/>
    </row>
    <row r="174" spans="1:16" s="625" customFormat="1" ht="24" customHeight="1">
      <c r="A174" s="711">
        <v>21</v>
      </c>
      <c r="B174" s="467" t="s">
        <v>862</v>
      </c>
      <c r="C174" s="468" t="s">
        <v>863</v>
      </c>
      <c r="D174" s="631"/>
      <c r="E174" s="631"/>
      <c r="F174" s="631"/>
      <c r="G174" s="631"/>
      <c r="H174" s="631"/>
      <c r="I174" s="631">
        <v>1</v>
      </c>
      <c r="J174" s="631"/>
      <c r="K174" s="631"/>
      <c r="L174" s="631"/>
      <c r="M174" s="631"/>
      <c r="N174" s="631"/>
      <c r="O174" s="631"/>
      <c r="P174" s="631"/>
    </row>
    <row r="175" spans="1:16" s="625" customFormat="1" ht="24" customHeight="1">
      <c r="A175" s="711">
        <v>22</v>
      </c>
      <c r="B175" s="467" t="s">
        <v>864</v>
      </c>
      <c r="C175" s="468" t="s">
        <v>865</v>
      </c>
      <c r="D175" s="631"/>
      <c r="E175" s="631"/>
      <c r="F175" s="631"/>
      <c r="G175" s="631"/>
      <c r="H175" s="631"/>
      <c r="I175" s="631">
        <v>1</v>
      </c>
      <c r="J175" s="631"/>
      <c r="K175" s="631"/>
      <c r="L175" s="631"/>
      <c r="M175" s="631"/>
      <c r="N175" s="631"/>
      <c r="O175" s="631"/>
      <c r="P175" s="631"/>
    </row>
    <row r="176" spans="1:16" s="625" customFormat="1" ht="24" customHeight="1">
      <c r="A176" s="711">
        <v>23</v>
      </c>
      <c r="B176" s="633" t="s">
        <v>866</v>
      </c>
      <c r="C176" s="634" t="s">
        <v>867</v>
      </c>
      <c r="D176" s="631"/>
      <c r="E176" s="631"/>
      <c r="F176" s="631"/>
      <c r="G176" s="631"/>
      <c r="H176" s="631"/>
      <c r="I176" s="631">
        <v>1</v>
      </c>
      <c r="J176" s="631"/>
      <c r="K176" s="631"/>
      <c r="L176" s="631"/>
      <c r="M176" s="631"/>
      <c r="N176" s="631"/>
      <c r="O176" s="631"/>
      <c r="P176" s="631"/>
    </row>
    <row r="177" spans="1:16" s="625" customFormat="1" ht="24" customHeight="1">
      <c r="A177" s="711">
        <v>24</v>
      </c>
      <c r="B177" s="467" t="s">
        <v>868</v>
      </c>
      <c r="C177" s="468" t="s">
        <v>869</v>
      </c>
      <c r="D177" s="631"/>
      <c r="E177" s="631"/>
      <c r="F177" s="631"/>
      <c r="G177" s="631"/>
      <c r="H177" s="631"/>
      <c r="I177" s="631">
        <v>1</v>
      </c>
      <c r="J177" s="631"/>
      <c r="K177" s="631"/>
      <c r="L177" s="631"/>
      <c r="M177" s="631"/>
      <c r="N177" s="631"/>
      <c r="O177" s="631"/>
      <c r="P177" s="631"/>
    </row>
    <row r="178" spans="1:16" s="625" customFormat="1" ht="24" customHeight="1">
      <c r="A178" s="711">
        <v>25</v>
      </c>
      <c r="B178" s="467" t="s">
        <v>870</v>
      </c>
      <c r="C178" s="468" t="s">
        <v>871</v>
      </c>
      <c r="D178" s="631"/>
      <c r="E178" s="631"/>
      <c r="F178" s="631"/>
      <c r="G178" s="631">
        <v>1</v>
      </c>
      <c r="H178" s="631"/>
      <c r="I178" s="631"/>
      <c r="J178" s="631"/>
      <c r="K178" s="631"/>
      <c r="L178" s="631"/>
      <c r="M178" s="631"/>
      <c r="N178" s="631"/>
      <c r="O178" s="631"/>
      <c r="P178" s="631"/>
    </row>
    <row r="179" spans="1:16" s="625" customFormat="1" ht="24" customHeight="1">
      <c r="A179" s="711">
        <v>26</v>
      </c>
      <c r="B179" s="465" t="s">
        <v>872</v>
      </c>
      <c r="C179" s="466" t="s">
        <v>873</v>
      </c>
      <c r="D179" s="631"/>
      <c r="E179" s="631"/>
      <c r="F179" s="631"/>
      <c r="G179" s="631"/>
      <c r="H179" s="631"/>
      <c r="I179" s="631">
        <v>1</v>
      </c>
      <c r="J179" s="631"/>
      <c r="K179" s="631"/>
      <c r="L179" s="631"/>
      <c r="M179" s="631"/>
      <c r="N179" s="631"/>
      <c r="O179" s="631"/>
      <c r="P179" s="631"/>
    </row>
    <row r="180" spans="1:16" s="625" customFormat="1" ht="24" customHeight="1">
      <c r="A180" s="711">
        <v>27</v>
      </c>
      <c r="B180" s="469" t="s">
        <v>874</v>
      </c>
      <c r="C180" s="470" t="s">
        <v>875</v>
      </c>
      <c r="D180" s="631"/>
      <c r="E180" s="631"/>
      <c r="F180" s="631"/>
      <c r="G180" s="631"/>
      <c r="H180" s="631"/>
      <c r="I180" s="631">
        <v>1</v>
      </c>
      <c r="J180" s="631"/>
      <c r="K180" s="631"/>
      <c r="L180" s="631"/>
      <c r="M180" s="631"/>
      <c r="N180" s="631"/>
      <c r="O180" s="631"/>
      <c r="P180" s="631"/>
    </row>
    <row r="181" spans="1:16" s="625" customFormat="1" ht="47.25" customHeight="1">
      <c r="A181" s="711">
        <v>28</v>
      </c>
      <c r="B181" s="469" t="s">
        <v>876</v>
      </c>
      <c r="C181" s="471" t="s">
        <v>877</v>
      </c>
      <c r="D181" s="631"/>
      <c r="E181" s="631"/>
      <c r="F181" s="631"/>
      <c r="G181" s="631">
        <v>1</v>
      </c>
      <c r="H181" s="631"/>
      <c r="I181" s="631">
        <v>1</v>
      </c>
      <c r="J181" s="631"/>
      <c r="K181" s="631"/>
      <c r="L181" s="631"/>
      <c r="M181" s="631">
        <v>1</v>
      </c>
      <c r="N181" s="631"/>
      <c r="O181" s="631"/>
      <c r="P181" s="631"/>
    </row>
    <row r="182" spans="1:16" s="625" customFormat="1" ht="24" customHeight="1">
      <c r="A182" s="711">
        <v>29</v>
      </c>
      <c r="B182" s="469" t="s">
        <v>878</v>
      </c>
      <c r="C182" s="470" t="s">
        <v>879</v>
      </c>
      <c r="D182" s="631"/>
      <c r="E182" s="631"/>
      <c r="F182" s="631"/>
      <c r="G182" s="631">
        <v>1</v>
      </c>
      <c r="H182" s="631"/>
      <c r="I182" s="631">
        <v>1</v>
      </c>
      <c r="J182" s="631"/>
      <c r="K182" s="631"/>
      <c r="L182" s="631"/>
      <c r="M182" s="631"/>
      <c r="N182" s="631"/>
      <c r="O182" s="631"/>
      <c r="P182" s="631"/>
    </row>
    <row r="183" spans="1:16" s="625" customFormat="1" ht="24" customHeight="1">
      <c r="A183" s="711">
        <v>30</v>
      </c>
      <c r="B183" s="37" t="s">
        <v>880</v>
      </c>
      <c r="C183" s="622" t="s">
        <v>882</v>
      </c>
      <c r="D183" s="631"/>
      <c r="E183" s="631"/>
      <c r="F183" s="631"/>
      <c r="G183" s="631"/>
      <c r="H183" s="631"/>
      <c r="I183" s="631">
        <v>1</v>
      </c>
      <c r="J183" s="631"/>
      <c r="K183" s="631"/>
      <c r="L183" s="631"/>
      <c r="M183" s="631"/>
      <c r="N183" s="631"/>
      <c r="O183" s="631"/>
      <c r="P183" s="631"/>
    </row>
    <row r="184" spans="2:16" ht="26.25">
      <c r="B184" s="896" t="s">
        <v>380</v>
      </c>
      <c r="C184" s="896"/>
      <c r="D184" s="896"/>
      <c r="E184" s="896"/>
      <c r="F184" s="896"/>
      <c r="G184" s="896"/>
      <c r="H184" s="896"/>
      <c r="I184" s="896"/>
      <c r="J184" s="896"/>
      <c r="K184" s="896"/>
      <c r="L184" s="895" t="s">
        <v>1290</v>
      </c>
      <c r="M184" s="895"/>
      <c r="N184" s="895"/>
      <c r="O184" s="895"/>
      <c r="P184" s="895"/>
    </row>
    <row r="186" spans="1:16" s="101" customFormat="1" ht="23.25">
      <c r="A186" s="913" t="s">
        <v>188</v>
      </c>
      <c r="B186" s="899" t="s">
        <v>1156</v>
      </c>
      <c r="C186" s="900"/>
      <c r="D186" s="904" t="s">
        <v>297</v>
      </c>
      <c r="E186" s="904"/>
      <c r="F186" s="904"/>
      <c r="G186" s="904"/>
      <c r="H186" s="904"/>
      <c r="I186" s="904"/>
      <c r="J186" s="904"/>
      <c r="K186" s="904"/>
      <c r="L186" s="904"/>
      <c r="M186" s="904"/>
      <c r="N186" s="904"/>
      <c r="O186" s="904"/>
      <c r="P186" s="904"/>
    </row>
    <row r="187" spans="1:16" s="101" customFormat="1" ht="96" customHeight="1">
      <c r="A187" s="913"/>
      <c r="B187" s="901"/>
      <c r="C187" s="902"/>
      <c r="D187" s="105" t="s">
        <v>198</v>
      </c>
      <c r="E187" s="105" t="s">
        <v>199</v>
      </c>
      <c r="F187" s="105" t="s">
        <v>200</v>
      </c>
      <c r="G187" s="105" t="s">
        <v>201</v>
      </c>
      <c r="H187" s="105" t="s">
        <v>202</v>
      </c>
      <c r="I187" s="105" t="s">
        <v>203</v>
      </c>
      <c r="J187" s="105" t="s">
        <v>204</v>
      </c>
      <c r="K187" s="105" t="s">
        <v>205</v>
      </c>
      <c r="L187" s="105" t="s">
        <v>206</v>
      </c>
      <c r="M187" s="105" t="s">
        <v>207</v>
      </c>
      <c r="N187" s="105" t="s">
        <v>208</v>
      </c>
      <c r="O187" s="105" t="s">
        <v>209</v>
      </c>
      <c r="P187" s="105" t="s">
        <v>210</v>
      </c>
    </row>
    <row r="188" spans="1:16" s="625" customFormat="1" ht="24" customHeight="1">
      <c r="A188" s="711">
        <v>31</v>
      </c>
      <c r="B188" s="469" t="s">
        <v>881</v>
      </c>
      <c r="C188" s="470" t="s">
        <v>882</v>
      </c>
      <c r="D188" s="631"/>
      <c r="E188" s="631"/>
      <c r="F188" s="631"/>
      <c r="G188" s="631"/>
      <c r="H188" s="631"/>
      <c r="I188" s="631">
        <v>1</v>
      </c>
      <c r="J188" s="631"/>
      <c r="K188" s="631"/>
      <c r="L188" s="631"/>
      <c r="M188" s="631"/>
      <c r="N188" s="631"/>
      <c r="O188" s="631"/>
      <c r="P188" s="631"/>
    </row>
    <row r="189" spans="1:16" s="625" customFormat="1" ht="24" customHeight="1">
      <c r="A189" s="711">
        <v>32</v>
      </c>
      <c r="B189" s="469" t="s">
        <v>883</v>
      </c>
      <c r="C189" s="470" t="s">
        <v>822</v>
      </c>
      <c r="D189" s="631"/>
      <c r="E189" s="631"/>
      <c r="F189" s="631"/>
      <c r="G189" s="631"/>
      <c r="H189" s="631"/>
      <c r="I189" s="631">
        <v>1</v>
      </c>
      <c r="J189" s="631"/>
      <c r="K189" s="631"/>
      <c r="L189" s="631"/>
      <c r="M189" s="631"/>
      <c r="N189" s="631"/>
      <c r="O189" s="631"/>
      <c r="P189" s="631"/>
    </row>
    <row r="190" spans="1:16" s="625" customFormat="1" ht="24" customHeight="1">
      <c r="A190" s="711">
        <v>33</v>
      </c>
      <c r="B190" s="467" t="s">
        <v>884</v>
      </c>
      <c r="C190" s="468" t="s">
        <v>885</v>
      </c>
      <c r="D190" s="631"/>
      <c r="E190" s="631"/>
      <c r="F190" s="631"/>
      <c r="G190" s="631"/>
      <c r="H190" s="631"/>
      <c r="I190" s="631">
        <v>1</v>
      </c>
      <c r="J190" s="631"/>
      <c r="K190" s="631"/>
      <c r="L190" s="631"/>
      <c r="M190" s="631"/>
      <c r="N190" s="631"/>
      <c r="O190" s="631"/>
      <c r="P190" s="631"/>
    </row>
    <row r="191" spans="1:16" s="625" customFormat="1" ht="24" customHeight="1">
      <c r="A191" s="711">
        <v>34</v>
      </c>
      <c r="B191" s="37" t="s">
        <v>886</v>
      </c>
      <c r="C191" s="622" t="s">
        <v>888</v>
      </c>
      <c r="D191" s="631"/>
      <c r="E191" s="631"/>
      <c r="F191" s="631"/>
      <c r="G191" s="631">
        <v>1</v>
      </c>
      <c r="H191" s="631"/>
      <c r="I191" s="631"/>
      <c r="J191" s="631"/>
      <c r="K191" s="631"/>
      <c r="L191" s="631"/>
      <c r="M191" s="631"/>
      <c r="N191" s="631"/>
      <c r="O191" s="631"/>
      <c r="P191" s="631"/>
    </row>
    <row r="192" spans="1:16" s="625" customFormat="1" ht="24" customHeight="1">
      <c r="A192" s="711">
        <v>35</v>
      </c>
      <c r="B192" s="467" t="s">
        <v>887</v>
      </c>
      <c r="C192" s="468" t="s">
        <v>888</v>
      </c>
      <c r="D192" s="631"/>
      <c r="E192" s="631"/>
      <c r="F192" s="631"/>
      <c r="G192" s="631">
        <v>1</v>
      </c>
      <c r="H192" s="631"/>
      <c r="I192" s="631"/>
      <c r="J192" s="631"/>
      <c r="K192" s="631"/>
      <c r="L192" s="631"/>
      <c r="M192" s="631"/>
      <c r="N192" s="631"/>
      <c r="O192" s="631"/>
      <c r="P192" s="631"/>
    </row>
    <row r="193" spans="1:16" s="625" customFormat="1" ht="24" customHeight="1">
      <c r="A193" s="711">
        <v>36</v>
      </c>
      <c r="B193" s="472" t="s">
        <v>889</v>
      </c>
      <c r="C193" s="630" t="s">
        <v>890</v>
      </c>
      <c r="D193" s="631"/>
      <c r="E193" s="631"/>
      <c r="F193" s="631"/>
      <c r="G193" s="631"/>
      <c r="H193" s="631"/>
      <c r="I193" s="631">
        <v>1</v>
      </c>
      <c r="J193" s="631"/>
      <c r="K193" s="631"/>
      <c r="L193" s="631"/>
      <c r="M193" s="631"/>
      <c r="N193" s="631"/>
      <c r="O193" s="631"/>
      <c r="P193" s="631"/>
    </row>
    <row r="194" spans="1:16" s="625" customFormat="1" ht="24" customHeight="1">
      <c r="A194" s="711">
        <v>37</v>
      </c>
      <c r="B194" s="473" t="s">
        <v>891</v>
      </c>
      <c r="C194" s="635" t="s">
        <v>824</v>
      </c>
      <c r="D194" s="631"/>
      <c r="E194" s="631"/>
      <c r="F194" s="631"/>
      <c r="G194" s="631">
        <v>1</v>
      </c>
      <c r="H194" s="631"/>
      <c r="I194" s="631">
        <v>1</v>
      </c>
      <c r="J194" s="631"/>
      <c r="K194" s="631"/>
      <c r="L194" s="631"/>
      <c r="M194" s="631"/>
      <c r="N194" s="631"/>
      <c r="O194" s="631"/>
      <c r="P194" s="631"/>
    </row>
    <row r="195" spans="1:16" s="625" customFormat="1" ht="24" customHeight="1">
      <c r="A195" s="711">
        <v>38</v>
      </c>
      <c r="B195" s="37" t="s">
        <v>892</v>
      </c>
      <c r="C195" s="622" t="s">
        <v>826</v>
      </c>
      <c r="D195" s="631"/>
      <c r="E195" s="631"/>
      <c r="F195" s="631"/>
      <c r="G195" s="631"/>
      <c r="H195" s="631"/>
      <c r="I195" s="631">
        <v>1</v>
      </c>
      <c r="J195" s="631"/>
      <c r="K195" s="631"/>
      <c r="L195" s="631"/>
      <c r="M195" s="631"/>
      <c r="N195" s="631"/>
      <c r="O195" s="631"/>
      <c r="P195" s="631"/>
    </row>
    <row r="196" spans="1:16" s="625" customFormat="1" ht="24" customHeight="1">
      <c r="A196" s="711">
        <v>39</v>
      </c>
      <c r="B196" s="37" t="s">
        <v>893</v>
      </c>
      <c r="C196" s="622" t="s">
        <v>1249</v>
      </c>
      <c r="D196" s="631"/>
      <c r="E196" s="631"/>
      <c r="F196" s="631"/>
      <c r="G196" s="631">
        <v>1</v>
      </c>
      <c r="H196" s="631"/>
      <c r="I196" s="631"/>
      <c r="J196" s="631"/>
      <c r="K196" s="631"/>
      <c r="L196" s="631"/>
      <c r="M196" s="631"/>
      <c r="N196" s="631"/>
      <c r="O196" s="631"/>
      <c r="P196" s="631"/>
    </row>
    <row r="197" spans="1:16" s="625" customFormat="1" ht="24" customHeight="1">
      <c r="A197" s="711">
        <v>40</v>
      </c>
      <c r="B197" s="37" t="s">
        <v>894</v>
      </c>
      <c r="C197" s="622" t="s">
        <v>840</v>
      </c>
      <c r="D197" s="631"/>
      <c r="E197" s="631"/>
      <c r="F197" s="631"/>
      <c r="G197" s="631"/>
      <c r="H197" s="631"/>
      <c r="I197" s="631">
        <v>1</v>
      </c>
      <c r="J197" s="631"/>
      <c r="K197" s="631"/>
      <c r="L197" s="631"/>
      <c r="M197" s="631"/>
      <c r="N197" s="631"/>
      <c r="O197" s="631"/>
      <c r="P197" s="631"/>
    </row>
    <row r="198" spans="1:16" s="625" customFormat="1" ht="24" customHeight="1">
      <c r="A198" s="711">
        <v>41</v>
      </c>
      <c r="B198" s="37" t="s">
        <v>895</v>
      </c>
      <c r="C198" s="622" t="s">
        <v>842</v>
      </c>
      <c r="D198" s="631"/>
      <c r="E198" s="631"/>
      <c r="F198" s="631"/>
      <c r="G198" s="631"/>
      <c r="H198" s="631"/>
      <c r="I198" s="631">
        <v>1</v>
      </c>
      <c r="J198" s="631"/>
      <c r="K198" s="631"/>
      <c r="L198" s="631"/>
      <c r="M198" s="631"/>
      <c r="N198" s="631"/>
      <c r="O198" s="631"/>
      <c r="P198" s="631"/>
    </row>
    <row r="199" spans="1:16" s="625" customFormat="1" ht="24" customHeight="1">
      <c r="A199" s="711">
        <v>42</v>
      </c>
      <c r="B199" s="37" t="s">
        <v>896</v>
      </c>
      <c r="C199" s="622" t="s">
        <v>846</v>
      </c>
      <c r="D199" s="631"/>
      <c r="E199" s="631"/>
      <c r="F199" s="631"/>
      <c r="G199" s="631"/>
      <c r="H199" s="631"/>
      <c r="I199" s="631">
        <v>1</v>
      </c>
      <c r="J199" s="631"/>
      <c r="K199" s="631"/>
      <c r="L199" s="631"/>
      <c r="M199" s="631"/>
      <c r="N199" s="631"/>
      <c r="O199" s="631"/>
      <c r="P199" s="631"/>
    </row>
    <row r="200" spans="1:16" s="625" customFormat="1" ht="24" customHeight="1">
      <c r="A200" s="711">
        <v>43</v>
      </c>
      <c r="B200" s="37" t="s">
        <v>897</v>
      </c>
      <c r="C200" s="622" t="s">
        <v>1250</v>
      </c>
      <c r="D200" s="631"/>
      <c r="E200" s="631"/>
      <c r="F200" s="631"/>
      <c r="G200" s="631"/>
      <c r="H200" s="631"/>
      <c r="I200" s="631"/>
      <c r="J200" s="631"/>
      <c r="K200" s="631"/>
      <c r="L200" s="631"/>
      <c r="M200" s="631">
        <v>1</v>
      </c>
      <c r="N200" s="631"/>
      <c r="O200" s="631"/>
      <c r="P200" s="631"/>
    </row>
    <row r="201" spans="2:16" ht="26.25">
      <c r="B201" s="896" t="s">
        <v>380</v>
      </c>
      <c r="C201" s="896"/>
      <c r="D201" s="896"/>
      <c r="E201" s="896"/>
      <c r="F201" s="896"/>
      <c r="G201" s="896"/>
      <c r="H201" s="896"/>
      <c r="I201" s="896"/>
      <c r="J201" s="896"/>
      <c r="K201" s="896"/>
      <c r="L201" s="895" t="s">
        <v>1291</v>
      </c>
      <c r="M201" s="895"/>
      <c r="N201" s="895"/>
      <c r="O201" s="895"/>
      <c r="P201" s="895"/>
    </row>
    <row r="203" spans="1:16" s="101" customFormat="1" ht="23.25">
      <c r="A203" s="913" t="s">
        <v>188</v>
      </c>
      <c r="B203" s="899" t="s">
        <v>1156</v>
      </c>
      <c r="C203" s="900"/>
      <c r="D203" s="904" t="s">
        <v>297</v>
      </c>
      <c r="E203" s="904"/>
      <c r="F203" s="904"/>
      <c r="G203" s="904"/>
      <c r="H203" s="904"/>
      <c r="I203" s="904"/>
      <c r="J203" s="904"/>
      <c r="K203" s="904"/>
      <c r="L203" s="904"/>
      <c r="M203" s="904"/>
      <c r="N203" s="904"/>
      <c r="O203" s="904"/>
      <c r="P203" s="904"/>
    </row>
    <row r="204" spans="1:16" s="101" customFormat="1" ht="96" customHeight="1">
      <c r="A204" s="913"/>
      <c r="B204" s="901"/>
      <c r="C204" s="902"/>
      <c r="D204" s="105" t="s">
        <v>198</v>
      </c>
      <c r="E204" s="105" t="s">
        <v>199</v>
      </c>
      <c r="F204" s="105" t="s">
        <v>200</v>
      </c>
      <c r="G204" s="105" t="s">
        <v>201</v>
      </c>
      <c r="H204" s="105" t="s">
        <v>202</v>
      </c>
      <c r="I204" s="105" t="s">
        <v>203</v>
      </c>
      <c r="J204" s="105" t="s">
        <v>204</v>
      </c>
      <c r="K204" s="105" t="s">
        <v>205</v>
      </c>
      <c r="L204" s="105" t="s">
        <v>206</v>
      </c>
      <c r="M204" s="105" t="s">
        <v>207</v>
      </c>
      <c r="N204" s="105" t="s">
        <v>208</v>
      </c>
      <c r="O204" s="105" t="s">
        <v>209</v>
      </c>
      <c r="P204" s="105" t="s">
        <v>210</v>
      </c>
    </row>
    <row r="205" spans="1:16" s="625" customFormat="1" ht="24" customHeight="1">
      <c r="A205" s="711">
        <v>44</v>
      </c>
      <c r="B205" s="37" t="s">
        <v>898</v>
      </c>
      <c r="C205" s="622" t="s">
        <v>1233</v>
      </c>
      <c r="D205" s="631"/>
      <c r="E205" s="631"/>
      <c r="F205" s="631">
        <v>1</v>
      </c>
      <c r="G205" s="631"/>
      <c r="H205" s="631"/>
      <c r="I205" s="631"/>
      <c r="J205" s="631"/>
      <c r="K205" s="631"/>
      <c r="L205" s="631"/>
      <c r="M205" s="631"/>
      <c r="N205" s="631"/>
      <c r="O205" s="631"/>
      <c r="P205" s="631"/>
    </row>
    <row r="206" spans="1:16" ht="24" customHeight="1">
      <c r="A206" s="711">
        <v>45</v>
      </c>
      <c r="B206" s="474" t="s">
        <v>899</v>
      </c>
      <c r="C206" s="475" t="s">
        <v>900</v>
      </c>
      <c r="D206" s="38"/>
      <c r="E206" s="38"/>
      <c r="F206" s="38"/>
      <c r="G206" s="38">
        <v>1</v>
      </c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s="625" customFormat="1" ht="24" customHeight="1">
      <c r="A207" s="711">
        <v>46</v>
      </c>
      <c r="B207" s="467" t="s">
        <v>901</v>
      </c>
      <c r="C207" s="476" t="s">
        <v>902</v>
      </c>
      <c r="D207" s="631"/>
      <c r="E207" s="631"/>
      <c r="F207" s="631"/>
      <c r="G207" s="631">
        <v>1</v>
      </c>
      <c r="H207" s="631"/>
      <c r="I207" s="631"/>
      <c r="J207" s="631"/>
      <c r="K207" s="631"/>
      <c r="L207" s="631"/>
      <c r="M207" s="631"/>
      <c r="N207" s="631"/>
      <c r="O207" s="631"/>
      <c r="P207" s="631"/>
    </row>
    <row r="208" spans="1:16" s="625" customFormat="1" ht="24" customHeight="1">
      <c r="A208" s="711">
        <v>47</v>
      </c>
      <c r="B208" s="467" t="s">
        <v>903</v>
      </c>
      <c r="C208" s="468" t="s">
        <v>904</v>
      </c>
      <c r="D208" s="631"/>
      <c r="E208" s="631"/>
      <c r="F208" s="631"/>
      <c r="G208" s="631"/>
      <c r="H208" s="631"/>
      <c r="I208" s="631">
        <v>1</v>
      </c>
      <c r="J208" s="631"/>
      <c r="K208" s="631"/>
      <c r="L208" s="631"/>
      <c r="M208" s="631"/>
      <c r="N208" s="631"/>
      <c r="O208" s="631"/>
      <c r="P208" s="631"/>
    </row>
    <row r="209" spans="1:16" s="625" customFormat="1" ht="24" customHeight="1">
      <c r="A209" s="711">
        <v>48</v>
      </c>
      <c r="B209" s="469" t="s">
        <v>905</v>
      </c>
      <c r="C209" s="470" t="s">
        <v>906</v>
      </c>
      <c r="D209" s="631"/>
      <c r="E209" s="631"/>
      <c r="F209" s="631"/>
      <c r="G209" s="631"/>
      <c r="H209" s="631"/>
      <c r="I209" s="631">
        <v>1</v>
      </c>
      <c r="J209" s="631"/>
      <c r="K209" s="631"/>
      <c r="L209" s="631"/>
      <c r="M209" s="631"/>
      <c r="N209" s="631"/>
      <c r="O209" s="631"/>
      <c r="P209" s="631"/>
    </row>
    <row r="210" spans="1:16" s="625" customFormat="1" ht="24" customHeight="1">
      <c r="A210" s="711">
        <v>49</v>
      </c>
      <c r="B210" s="467" t="s">
        <v>907</v>
      </c>
      <c r="C210" s="468" t="s">
        <v>908</v>
      </c>
      <c r="D210" s="631"/>
      <c r="E210" s="631"/>
      <c r="F210" s="631"/>
      <c r="G210" s="631"/>
      <c r="H210" s="631"/>
      <c r="I210" s="631">
        <v>1</v>
      </c>
      <c r="J210" s="631"/>
      <c r="K210" s="631"/>
      <c r="L210" s="631"/>
      <c r="M210" s="631"/>
      <c r="N210" s="631"/>
      <c r="O210" s="631"/>
      <c r="P210" s="631"/>
    </row>
    <row r="211" spans="1:16" s="625" customFormat="1" ht="24" customHeight="1">
      <c r="A211" s="711">
        <v>50</v>
      </c>
      <c r="B211" s="467" t="s">
        <v>909</v>
      </c>
      <c r="C211" s="468" t="s">
        <v>910</v>
      </c>
      <c r="D211" s="631"/>
      <c r="E211" s="631"/>
      <c r="F211" s="631"/>
      <c r="G211" s="631"/>
      <c r="H211" s="631"/>
      <c r="I211" s="631"/>
      <c r="J211" s="631"/>
      <c r="K211" s="631"/>
      <c r="L211" s="631"/>
      <c r="M211" s="631">
        <v>1</v>
      </c>
      <c r="N211" s="631"/>
      <c r="O211" s="631"/>
      <c r="P211" s="631"/>
    </row>
    <row r="212" spans="1:16" s="625" customFormat="1" ht="24" customHeight="1">
      <c r="A212" s="711">
        <v>51</v>
      </c>
      <c r="B212" s="467" t="s">
        <v>911</v>
      </c>
      <c r="C212" s="468" t="s">
        <v>912</v>
      </c>
      <c r="D212" s="631"/>
      <c r="E212" s="631"/>
      <c r="F212" s="631"/>
      <c r="G212" s="631"/>
      <c r="H212" s="631"/>
      <c r="I212" s="631">
        <v>1</v>
      </c>
      <c r="J212" s="631"/>
      <c r="K212" s="631"/>
      <c r="L212" s="631"/>
      <c r="M212" s="631"/>
      <c r="N212" s="631"/>
      <c r="O212" s="631"/>
      <c r="P212" s="631"/>
    </row>
    <row r="213" spans="1:16" s="625" customFormat="1" ht="24" customHeight="1">
      <c r="A213" s="711">
        <v>52</v>
      </c>
      <c r="B213" s="469" t="s">
        <v>913</v>
      </c>
      <c r="C213" s="470" t="s">
        <v>914</v>
      </c>
      <c r="D213" s="631"/>
      <c r="E213" s="631"/>
      <c r="F213" s="631"/>
      <c r="G213" s="631"/>
      <c r="H213" s="631"/>
      <c r="I213" s="631">
        <v>1</v>
      </c>
      <c r="J213" s="631"/>
      <c r="K213" s="631"/>
      <c r="L213" s="631"/>
      <c r="M213" s="631"/>
      <c r="N213" s="631"/>
      <c r="O213" s="631"/>
      <c r="P213" s="631"/>
    </row>
    <row r="214" spans="1:16" s="625" customFormat="1" ht="24" customHeight="1">
      <c r="A214" s="711">
        <v>53</v>
      </c>
      <c r="B214" s="469" t="s">
        <v>915</v>
      </c>
      <c r="C214" s="470" t="s">
        <v>916</v>
      </c>
      <c r="D214" s="631"/>
      <c r="E214" s="631"/>
      <c r="F214" s="631"/>
      <c r="G214" s="631"/>
      <c r="H214" s="631"/>
      <c r="I214" s="631"/>
      <c r="J214" s="631"/>
      <c r="K214" s="631"/>
      <c r="L214" s="631"/>
      <c r="M214" s="631">
        <v>1</v>
      </c>
      <c r="N214" s="631"/>
      <c r="O214" s="631"/>
      <c r="P214" s="631"/>
    </row>
    <row r="215" spans="1:16" s="625" customFormat="1" ht="24" customHeight="1">
      <c r="A215" s="711">
        <v>54</v>
      </c>
      <c r="B215" s="467" t="s">
        <v>917</v>
      </c>
      <c r="C215" s="468" t="s">
        <v>918</v>
      </c>
      <c r="D215" s="631"/>
      <c r="E215" s="631"/>
      <c r="F215" s="631"/>
      <c r="G215" s="631"/>
      <c r="H215" s="631"/>
      <c r="I215" s="631">
        <v>1</v>
      </c>
      <c r="J215" s="631"/>
      <c r="K215" s="631"/>
      <c r="L215" s="631"/>
      <c r="M215" s="631"/>
      <c r="N215" s="631"/>
      <c r="O215" s="631"/>
      <c r="P215" s="631"/>
    </row>
    <row r="216" spans="1:16" s="625" customFormat="1" ht="24" customHeight="1">
      <c r="A216" s="711">
        <v>55</v>
      </c>
      <c r="B216" s="467" t="s">
        <v>919</v>
      </c>
      <c r="C216" s="468" t="s">
        <v>920</v>
      </c>
      <c r="D216" s="631"/>
      <c r="E216" s="631"/>
      <c r="F216" s="631"/>
      <c r="G216" s="631"/>
      <c r="H216" s="631"/>
      <c r="I216" s="631">
        <v>1</v>
      </c>
      <c r="J216" s="631"/>
      <c r="K216" s="631"/>
      <c r="L216" s="631"/>
      <c r="M216" s="631"/>
      <c r="N216" s="631"/>
      <c r="O216" s="631"/>
      <c r="P216" s="631"/>
    </row>
    <row r="217" spans="1:16" s="625" customFormat="1" ht="24" customHeight="1">
      <c r="A217" s="711">
        <v>56</v>
      </c>
      <c r="B217" s="467" t="s">
        <v>921</v>
      </c>
      <c r="C217" s="468" t="s">
        <v>922</v>
      </c>
      <c r="D217" s="631"/>
      <c r="E217" s="631"/>
      <c r="F217" s="631"/>
      <c r="G217" s="631"/>
      <c r="H217" s="631"/>
      <c r="I217" s="631">
        <v>1</v>
      </c>
      <c r="J217" s="631"/>
      <c r="K217" s="631"/>
      <c r="L217" s="631"/>
      <c r="M217" s="631"/>
      <c r="N217" s="631"/>
      <c r="O217" s="631"/>
      <c r="P217" s="631"/>
    </row>
    <row r="218" spans="2:16" ht="26.25">
      <c r="B218" s="896" t="s">
        <v>380</v>
      </c>
      <c r="C218" s="896"/>
      <c r="D218" s="896"/>
      <c r="E218" s="896"/>
      <c r="F218" s="896"/>
      <c r="G218" s="896"/>
      <c r="H218" s="896"/>
      <c r="I218" s="896"/>
      <c r="J218" s="896"/>
      <c r="K218" s="896"/>
      <c r="L218" s="895" t="s">
        <v>1292</v>
      </c>
      <c r="M218" s="895"/>
      <c r="N218" s="895"/>
      <c r="O218" s="895"/>
      <c r="P218" s="895"/>
    </row>
    <row r="220" spans="1:16" s="101" customFormat="1" ht="23.25">
      <c r="A220" s="913" t="s">
        <v>188</v>
      </c>
      <c r="B220" s="899" t="s">
        <v>1156</v>
      </c>
      <c r="C220" s="900"/>
      <c r="D220" s="904" t="s">
        <v>297</v>
      </c>
      <c r="E220" s="904"/>
      <c r="F220" s="904"/>
      <c r="G220" s="904"/>
      <c r="H220" s="904"/>
      <c r="I220" s="904"/>
      <c r="J220" s="904"/>
      <c r="K220" s="904"/>
      <c r="L220" s="904"/>
      <c r="M220" s="904"/>
      <c r="N220" s="904"/>
      <c r="O220" s="904"/>
      <c r="P220" s="904"/>
    </row>
    <row r="221" spans="1:16" s="101" customFormat="1" ht="96" customHeight="1">
      <c r="A221" s="913"/>
      <c r="B221" s="901"/>
      <c r="C221" s="902"/>
      <c r="D221" s="105" t="s">
        <v>198</v>
      </c>
      <c r="E221" s="105" t="s">
        <v>199</v>
      </c>
      <c r="F221" s="105" t="s">
        <v>200</v>
      </c>
      <c r="G221" s="105" t="s">
        <v>201</v>
      </c>
      <c r="H221" s="105" t="s">
        <v>202</v>
      </c>
      <c r="I221" s="105" t="s">
        <v>203</v>
      </c>
      <c r="J221" s="105" t="s">
        <v>204</v>
      </c>
      <c r="K221" s="105" t="s">
        <v>205</v>
      </c>
      <c r="L221" s="105" t="s">
        <v>206</v>
      </c>
      <c r="M221" s="105" t="s">
        <v>207</v>
      </c>
      <c r="N221" s="105" t="s">
        <v>208</v>
      </c>
      <c r="O221" s="105" t="s">
        <v>209</v>
      </c>
      <c r="P221" s="105" t="s">
        <v>210</v>
      </c>
    </row>
    <row r="222" spans="1:16" s="625" customFormat="1" ht="24" customHeight="1">
      <c r="A222" s="711">
        <v>57</v>
      </c>
      <c r="B222" s="37" t="s">
        <v>923</v>
      </c>
      <c r="C222" s="622" t="s">
        <v>1251</v>
      </c>
      <c r="D222" s="631"/>
      <c r="E222" s="631"/>
      <c r="F222" s="631"/>
      <c r="G222" s="631"/>
      <c r="H222" s="631"/>
      <c r="I222" s="631">
        <v>1</v>
      </c>
      <c r="J222" s="631"/>
      <c r="K222" s="631"/>
      <c r="L222" s="631"/>
      <c r="M222" s="631"/>
      <c r="N222" s="631"/>
      <c r="O222" s="631"/>
      <c r="P222" s="631"/>
    </row>
    <row r="223" spans="1:16" s="625" customFormat="1" ht="24" customHeight="1">
      <c r="A223" s="711">
        <v>58</v>
      </c>
      <c r="B223" s="469" t="s">
        <v>924</v>
      </c>
      <c r="C223" s="470" t="s">
        <v>925</v>
      </c>
      <c r="D223" s="631"/>
      <c r="E223" s="631"/>
      <c r="F223" s="631"/>
      <c r="G223" s="631"/>
      <c r="H223" s="631"/>
      <c r="I223" s="631">
        <v>1</v>
      </c>
      <c r="J223" s="631"/>
      <c r="K223" s="631"/>
      <c r="L223" s="631"/>
      <c r="M223" s="631"/>
      <c r="N223" s="631"/>
      <c r="O223" s="631"/>
      <c r="P223" s="631"/>
    </row>
    <row r="224" spans="1:16" s="625" customFormat="1" ht="24" customHeight="1">
      <c r="A224" s="711">
        <v>59</v>
      </c>
      <c r="B224" s="636" t="s">
        <v>926</v>
      </c>
      <c r="C224" s="637" t="s">
        <v>927</v>
      </c>
      <c r="D224" s="631"/>
      <c r="E224" s="631"/>
      <c r="F224" s="631"/>
      <c r="G224" s="631">
        <v>1</v>
      </c>
      <c r="H224" s="631"/>
      <c r="I224" s="631">
        <v>1</v>
      </c>
      <c r="J224" s="631"/>
      <c r="K224" s="631"/>
      <c r="L224" s="631"/>
      <c r="M224" s="631"/>
      <c r="N224" s="631"/>
      <c r="O224" s="631"/>
      <c r="P224" s="631"/>
    </row>
    <row r="225" spans="1:16" s="625" customFormat="1" ht="24" customHeight="1">
      <c r="A225" s="711">
        <v>60</v>
      </c>
      <c r="B225" s="37" t="s">
        <v>928</v>
      </c>
      <c r="C225" s="622" t="s">
        <v>1233</v>
      </c>
      <c r="D225" s="631"/>
      <c r="E225" s="631"/>
      <c r="F225" s="631">
        <v>1</v>
      </c>
      <c r="G225" s="631"/>
      <c r="H225" s="631"/>
      <c r="I225" s="631"/>
      <c r="J225" s="631"/>
      <c r="K225" s="631"/>
      <c r="L225" s="631"/>
      <c r="M225" s="631"/>
      <c r="N225" s="631"/>
      <c r="O225" s="631"/>
      <c r="P225" s="631"/>
    </row>
    <row r="226" spans="1:16" ht="24" customHeight="1">
      <c r="A226" s="714"/>
      <c r="B226" s="909" t="s">
        <v>125</v>
      </c>
      <c r="C226" s="910"/>
      <c r="D226" s="36">
        <f>SUM(D145:D225)</f>
        <v>0</v>
      </c>
      <c r="E226" s="36">
        <f aca="true" t="shared" si="2" ref="E226:P226">SUM(E145:E225)</f>
        <v>0</v>
      </c>
      <c r="F226" s="36">
        <f t="shared" si="2"/>
        <v>2</v>
      </c>
      <c r="G226" s="36">
        <f t="shared" si="2"/>
        <v>16</v>
      </c>
      <c r="H226" s="36">
        <f t="shared" si="2"/>
        <v>0</v>
      </c>
      <c r="I226" s="36">
        <f t="shared" si="2"/>
        <v>45</v>
      </c>
      <c r="J226" s="36">
        <f t="shared" si="2"/>
        <v>0</v>
      </c>
      <c r="K226" s="36">
        <f t="shared" si="2"/>
        <v>0</v>
      </c>
      <c r="L226" s="36">
        <f t="shared" si="2"/>
        <v>0</v>
      </c>
      <c r="M226" s="36">
        <f t="shared" si="2"/>
        <v>6</v>
      </c>
      <c r="N226" s="36">
        <f t="shared" si="2"/>
        <v>0</v>
      </c>
      <c r="O226" s="36">
        <f t="shared" si="2"/>
        <v>0</v>
      </c>
      <c r="P226" s="36">
        <f t="shared" si="2"/>
        <v>0</v>
      </c>
    </row>
    <row r="227" spans="1:16" ht="24" customHeight="1">
      <c r="A227" s="712"/>
      <c r="B227" s="911" t="s">
        <v>538</v>
      </c>
      <c r="C227" s="912"/>
      <c r="D227" s="457"/>
      <c r="E227" s="457"/>
      <c r="F227" s="457"/>
      <c r="G227" s="457"/>
      <c r="H227" s="457"/>
      <c r="I227" s="457"/>
      <c r="J227" s="457"/>
      <c r="K227" s="457"/>
      <c r="L227" s="457"/>
      <c r="M227" s="457"/>
      <c r="N227" s="457"/>
      <c r="O227" s="457"/>
      <c r="P227" s="457"/>
    </row>
    <row r="228" spans="1:16" s="657" customFormat="1" ht="24" customHeight="1">
      <c r="A228" s="713">
        <v>1</v>
      </c>
      <c r="B228" s="478" t="s">
        <v>929</v>
      </c>
      <c r="C228" s="638" t="s">
        <v>930</v>
      </c>
      <c r="D228" s="624"/>
      <c r="E228" s="624"/>
      <c r="F228" s="624"/>
      <c r="G228" s="624"/>
      <c r="H228" s="624"/>
      <c r="I228" s="624"/>
      <c r="J228" s="624"/>
      <c r="K228" s="624">
        <v>1</v>
      </c>
      <c r="L228" s="624"/>
      <c r="M228" s="624">
        <v>1</v>
      </c>
      <c r="N228" s="624"/>
      <c r="O228" s="624"/>
      <c r="P228" s="624"/>
    </row>
    <row r="229" spans="1:16" s="657" customFormat="1" ht="24" customHeight="1">
      <c r="A229" s="711">
        <v>2</v>
      </c>
      <c r="B229" s="477" t="s">
        <v>931</v>
      </c>
      <c r="C229" s="639" t="s">
        <v>932</v>
      </c>
      <c r="D229" s="624"/>
      <c r="E229" s="624"/>
      <c r="F229" s="624"/>
      <c r="G229" s="624"/>
      <c r="H229" s="624"/>
      <c r="I229" s="624">
        <v>1</v>
      </c>
      <c r="J229" s="624"/>
      <c r="K229" s="624">
        <v>1</v>
      </c>
      <c r="L229" s="624"/>
      <c r="M229" s="624">
        <v>1</v>
      </c>
      <c r="N229" s="624"/>
      <c r="O229" s="624"/>
      <c r="P229" s="624"/>
    </row>
    <row r="230" spans="1:16" s="657" customFormat="1" ht="24" customHeight="1">
      <c r="A230" s="711">
        <v>3</v>
      </c>
      <c r="B230" s="477" t="s">
        <v>933</v>
      </c>
      <c r="C230" s="640" t="s">
        <v>934</v>
      </c>
      <c r="D230" s="624"/>
      <c r="E230" s="624"/>
      <c r="F230" s="624"/>
      <c r="G230" s="624"/>
      <c r="H230" s="624"/>
      <c r="I230" s="624">
        <v>1</v>
      </c>
      <c r="J230" s="624"/>
      <c r="K230" s="624">
        <v>1</v>
      </c>
      <c r="L230" s="624"/>
      <c r="M230" s="624">
        <v>1</v>
      </c>
      <c r="N230" s="624"/>
      <c r="O230" s="624"/>
      <c r="P230" s="624"/>
    </row>
    <row r="231" spans="1:16" s="657" customFormat="1" ht="24" customHeight="1">
      <c r="A231" s="711">
        <v>4</v>
      </c>
      <c r="B231" s="37" t="s">
        <v>935</v>
      </c>
      <c r="C231" s="658" t="s">
        <v>1252</v>
      </c>
      <c r="D231" s="624"/>
      <c r="E231" s="624"/>
      <c r="F231" s="624"/>
      <c r="G231" s="624"/>
      <c r="H231" s="624"/>
      <c r="I231" s="624">
        <v>1</v>
      </c>
      <c r="J231" s="624"/>
      <c r="K231" s="624"/>
      <c r="L231" s="624"/>
      <c r="M231" s="624"/>
      <c r="N231" s="624"/>
      <c r="O231" s="624"/>
      <c r="P231" s="624"/>
    </row>
    <row r="232" spans="1:16" s="657" customFormat="1" ht="24" customHeight="1">
      <c r="A232" s="711">
        <v>5</v>
      </c>
      <c r="B232" s="37" t="s">
        <v>936</v>
      </c>
      <c r="C232" s="658" t="s">
        <v>1253</v>
      </c>
      <c r="D232" s="624"/>
      <c r="E232" s="624">
        <v>1</v>
      </c>
      <c r="F232" s="624"/>
      <c r="G232" s="624"/>
      <c r="H232" s="624"/>
      <c r="I232" s="624"/>
      <c r="J232" s="624"/>
      <c r="K232" s="624"/>
      <c r="L232" s="624"/>
      <c r="M232" s="624"/>
      <c r="N232" s="624"/>
      <c r="O232" s="624"/>
      <c r="P232" s="624"/>
    </row>
    <row r="233" spans="1:16" s="657" customFormat="1" ht="24" customHeight="1">
      <c r="A233" s="711">
        <v>6</v>
      </c>
      <c r="B233" s="479" t="s">
        <v>937</v>
      </c>
      <c r="C233" s="639" t="s">
        <v>938</v>
      </c>
      <c r="D233" s="624"/>
      <c r="E233" s="624"/>
      <c r="F233" s="624"/>
      <c r="G233" s="624"/>
      <c r="H233" s="624"/>
      <c r="I233" s="624">
        <v>1</v>
      </c>
      <c r="J233" s="624"/>
      <c r="K233" s="624">
        <v>1</v>
      </c>
      <c r="L233" s="624"/>
      <c r="M233" s="624">
        <v>1</v>
      </c>
      <c r="N233" s="624"/>
      <c r="O233" s="624"/>
      <c r="P233" s="624"/>
    </row>
    <row r="234" spans="1:16" s="657" customFormat="1" ht="24" customHeight="1">
      <c r="A234" s="711">
        <v>7</v>
      </c>
      <c r="B234" s="480" t="s">
        <v>939</v>
      </c>
      <c r="C234" s="641" t="s">
        <v>940</v>
      </c>
      <c r="D234" s="624"/>
      <c r="E234" s="624"/>
      <c r="F234" s="624"/>
      <c r="G234" s="624"/>
      <c r="H234" s="624"/>
      <c r="I234" s="624">
        <v>1</v>
      </c>
      <c r="J234" s="624"/>
      <c r="K234" s="624"/>
      <c r="L234" s="624"/>
      <c r="M234" s="624"/>
      <c r="N234" s="624"/>
      <c r="O234" s="624"/>
      <c r="P234" s="624"/>
    </row>
    <row r="235" spans="2:16" ht="26.25">
      <c r="B235" s="896" t="s">
        <v>380</v>
      </c>
      <c r="C235" s="896"/>
      <c r="D235" s="896"/>
      <c r="E235" s="896"/>
      <c r="F235" s="896"/>
      <c r="G235" s="896"/>
      <c r="H235" s="896"/>
      <c r="I235" s="896"/>
      <c r="J235" s="896"/>
      <c r="K235" s="896"/>
      <c r="L235" s="895" t="s">
        <v>1293</v>
      </c>
      <c r="M235" s="895"/>
      <c r="N235" s="895"/>
      <c r="O235" s="895"/>
      <c r="P235" s="895"/>
    </row>
    <row r="237" spans="1:16" s="101" customFormat="1" ht="23.25">
      <c r="A237" s="913" t="s">
        <v>188</v>
      </c>
      <c r="B237" s="899" t="s">
        <v>1156</v>
      </c>
      <c r="C237" s="900"/>
      <c r="D237" s="904" t="s">
        <v>297</v>
      </c>
      <c r="E237" s="904"/>
      <c r="F237" s="904"/>
      <c r="G237" s="904"/>
      <c r="H237" s="904"/>
      <c r="I237" s="904"/>
      <c r="J237" s="904"/>
      <c r="K237" s="904"/>
      <c r="L237" s="904"/>
      <c r="M237" s="904"/>
      <c r="N237" s="904"/>
      <c r="O237" s="904"/>
      <c r="P237" s="904"/>
    </row>
    <row r="238" spans="1:16" s="101" customFormat="1" ht="96" customHeight="1">
      <c r="A238" s="913"/>
      <c r="B238" s="901"/>
      <c r="C238" s="902"/>
      <c r="D238" s="105" t="s">
        <v>198</v>
      </c>
      <c r="E238" s="105" t="s">
        <v>199</v>
      </c>
      <c r="F238" s="105" t="s">
        <v>200</v>
      </c>
      <c r="G238" s="105" t="s">
        <v>201</v>
      </c>
      <c r="H238" s="105" t="s">
        <v>202</v>
      </c>
      <c r="I238" s="105" t="s">
        <v>203</v>
      </c>
      <c r="J238" s="105" t="s">
        <v>204</v>
      </c>
      <c r="K238" s="105" t="s">
        <v>205</v>
      </c>
      <c r="L238" s="105" t="s">
        <v>206</v>
      </c>
      <c r="M238" s="105" t="s">
        <v>207</v>
      </c>
      <c r="N238" s="105" t="s">
        <v>208</v>
      </c>
      <c r="O238" s="105" t="s">
        <v>209</v>
      </c>
      <c r="P238" s="105" t="s">
        <v>210</v>
      </c>
    </row>
    <row r="239" spans="1:16" s="657" customFormat="1" ht="24" customHeight="1">
      <c r="A239" s="711">
        <v>8</v>
      </c>
      <c r="B239" s="37" t="s">
        <v>941</v>
      </c>
      <c r="C239" s="658" t="s">
        <v>1254</v>
      </c>
      <c r="D239" s="624"/>
      <c r="E239" s="624"/>
      <c r="F239" s="624"/>
      <c r="G239" s="624">
        <v>1</v>
      </c>
      <c r="H239" s="624"/>
      <c r="I239" s="624"/>
      <c r="J239" s="624"/>
      <c r="K239" s="624"/>
      <c r="L239" s="624"/>
      <c r="M239" s="624"/>
      <c r="N239" s="624"/>
      <c r="O239" s="624"/>
      <c r="P239" s="624"/>
    </row>
    <row r="240" spans="1:16" s="657" customFormat="1" ht="24" customHeight="1">
      <c r="A240" s="711">
        <v>9</v>
      </c>
      <c r="B240" s="480" t="s">
        <v>942</v>
      </c>
      <c r="C240" s="641" t="s">
        <v>943</v>
      </c>
      <c r="D240" s="624"/>
      <c r="E240" s="624"/>
      <c r="F240" s="624"/>
      <c r="G240" s="624"/>
      <c r="H240" s="624"/>
      <c r="I240" s="624">
        <v>1</v>
      </c>
      <c r="J240" s="624"/>
      <c r="K240" s="624"/>
      <c r="L240" s="624"/>
      <c r="M240" s="624"/>
      <c r="N240" s="624"/>
      <c r="O240" s="624"/>
      <c r="P240" s="624"/>
    </row>
    <row r="241" spans="1:16" s="657" customFormat="1" ht="24" customHeight="1">
      <c r="A241" s="711">
        <v>10</v>
      </c>
      <c r="B241" s="37" t="s">
        <v>944</v>
      </c>
      <c r="C241" s="658" t="s">
        <v>1255</v>
      </c>
      <c r="D241" s="624"/>
      <c r="E241" s="624"/>
      <c r="F241" s="624"/>
      <c r="G241" s="624"/>
      <c r="H241" s="624"/>
      <c r="I241" s="624"/>
      <c r="J241" s="624"/>
      <c r="K241" s="624">
        <v>1</v>
      </c>
      <c r="L241" s="624"/>
      <c r="M241" s="624"/>
      <c r="N241" s="624"/>
      <c r="O241" s="624"/>
      <c r="P241" s="624"/>
    </row>
    <row r="242" spans="1:16" s="657" customFormat="1" ht="24" customHeight="1">
      <c r="A242" s="711">
        <v>11</v>
      </c>
      <c r="B242" s="37" t="s">
        <v>945</v>
      </c>
      <c r="C242" s="658" t="s">
        <v>1256</v>
      </c>
      <c r="D242" s="624"/>
      <c r="E242" s="624"/>
      <c r="F242" s="624"/>
      <c r="G242" s="624"/>
      <c r="H242" s="624"/>
      <c r="I242" s="624">
        <v>1</v>
      </c>
      <c r="J242" s="624"/>
      <c r="K242" s="624"/>
      <c r="L242" s="624"/>
      <c r="M242" s="624"/>
      <c r="N242" s="624"/>
      <c r="O242" s="624"/>
      <c r="P242" s="624"/>
    </row>
    <row r="243" spans="1:16" s="657" customFormat="1" ht="24" customHeight="1">
      <c r="A243" s="711">
        <v>12</v>
      </c>
      <c r="B243" s="479" t="s">
        <v>946</v>
      </c>
      <c r="C243" s="639" t="s">
        <v>947</v>
      </c>
      <c r="D243" s="624"/>
      <c r="E243" s="624"/>
      <c r="F243" s="624"/>
      <c r="G243" s="624"/>
      <c r="H243" s="624"/>
      <c r="I243" s="624">
        <v>1</v>
      </c>
      <c r="J243" s="624"/>
      <c r="K243" s="624"/>
      <c r="L243" s="624"/>
      <c r="M243" s="624"/>
      <c r="N243" s="624"/>
      <c r="O243" s="624"/>
      <c r="P243" s="624"/>
    </row>
    <row r="244" spans="1:16" s="657" customFormat="1" ht="24" customHeight="1">
      <c r="A244" s="711">
        <v>13</v>
      </c>
      <c r="B244" s="479" t="s">
        <v>948</v>
      </c>
      <c r="C244" s="639" t="s">
        <v>949</v>
      </c>
      <c r="D244" s="624"/>
      <c r="E244" s="624"/>
      <c r="F244" s="624"/>
      <c r="G244" s="624"/>
      <c r="H244" s="624"/>
      <c r="I244" s="624">
        <v>1</v>
      </c>
      <c r="J244" s="624"/>
      <c r="K244" s="624">
        <v>1</v>
      </c>
      <c r="L244" s="624"/>
      <c r="M244" s="624"/>
      <c r="N244" s="624"/>
      <c r="O244" s="624"/>
      <c r="P244" s="624"/>
    </row>
    <row r="245" spans="1:16" s="657" customFormat="1" ht="24" customHeight="1">
      <c r="A245" s="711">
        <v>14</v>
      </c>
      <c r="B245" s="37" t="s">
        <v>950</v>
      </c>
      <c r="C245" s="658" t="s">
        <v>1257</v>
      </c>
      <c r="D245" s="624"/>
      <c r="E245" s="624"/>
      <c r="F245" s="624"/>
      <c r="G245" s="624"/>
      <c r="H245" s="624"/>
      <c r="I245" s="624">
        <v>1</v>
      </c>
      <c r="J245" s="624"/>
      <c r="K245" s="624"/>
      <c r="L245" s="624"/>
      <c r="M245" s="624"/>
      <c r="N245" s="624"/>
      <c r="O245" s="624"/>
      <c r="P245" s="624"/>
    </row>
    <row r="246" spans="1:16" s="657" customFormat="1" ht="24" customHeight="1">
      <c r="A246" s="711">
        <v>15</v>
      </c>
      <c r="B246" s="479" t="s">
        <v>951</v>
      </c>
      <c r="C246" s="639" t="s">
        <v>952</v>
      </c>
      <c r="D246" s="624"/>
      <c r="E246" s="624"/>
      <c r="F246" s="624"/>
      <c r="G246" s="624"/>
      <c r="H246" s="624"/>
      <c r="I246" s="624">
        <v>1</v>
      </c>
      <c r="J246" s="624"/>
      <c r="K246" s="624">
        <v>1</v>
      </c>
      <c r="L246" s="624"/>
      <c r="M246" s="624"/>
      <c r="N246" s="624"/>
      <c r="O246" s="624"/>
      <c r="P246" s="624"/>
    </row>
    <row r="247" spans="1:16" s="657" customFormat="1" ht="24" customHeight="1">
      <c r="A247" s="711">
        <v>16</v>
      </c>
      <c r="B247" s="479" t="s">
        <v>953</v>
      </c>
      <c r="C247" s="639" t="s">
        <v>954</v>
      </c>
      <c r="D247" s="624"/>
      <c r="E247" s="624"/>
      <c r="F247" s="624"/>
      <c r="G247" s="624"/>
      <c r="H247" s="624"/>
      <c r="I247" s="624">
        <v>1</v>
      </c>
      <c r="J247" s="624"/>
      <c r="K247" s="624">
        <v>1</v>
      </c>
      <c r="L247" s="624"/>
      <c r="M247" s="624"/>
      <c r="N247" s="624"/>
      <c r="O247" s="624"/>
      <c r="P247" s="624"/>
    </row>
    <row r="248" spans="1:16" s="657" customFormat="1" ht="24" customHeight="1">
      <c r="A248" s="711">
        <v>17</v>
      </c>
      <c r="B248" s="479" t="s">
        <v>955</v>
      </c>
      <c r="C248" s="639" t="s">
        <v>956</v>
      </c>
      <c r="D248" s="624"/>
      <c r="E248" s="624"/>
      <c r="F248" s="624"/>
      <c r="G248" s="624"/>
      <c r="H248" s="624"/>
      <c r="I248" s="624"/>
      <c r="J248" s="624"/>
      <c r="K248" s="624">
        <v>1</v>
      </c>
      <c r="L248" s="624"/>
      <c r="M248" s="624"/>
      <c r="N248" s="624"/>
      <c r="O248" s="624"/>
      <c r="P248" s="624"/>
    </row>
    <row r="249" spans="1:16" s="657" customFormat="1" ht="24" customHeight="1">
      <c r="A249" s="711">
        <v>18</v>
      </c>
      <c r="B249" s="480" t="s">
        <v>957</v>
      </c>
      <c r="C249" s="641" t="s">
        <v>958</v>
      </c>
      <c r="D249" s="624"/>
      <c r="E249" s="624"/>
      <c r="F249" s="624"/>
      <c r="G249" s="624"/>
      <c r="H249" s="624"/>
      <c r="I249" s="624">
        <v>1</v>
      </c>
      <c r="J249" s="624"/>
      <c r="K249" s="624"/>
      <c r="L249" s="624"/>
      <c r="M249" s="624"/>
      <c r="N249" s="624"/>
      <c r="O249" s="624"/>
      <c r="P249" s="624"/>
    </row>
    <row r="250" spans="1:16" s="657" customFormat="1" ht="24" customHeight="1">
      <c r="A250" s="711">
        <v>19</v>
      </c>
      <c r="B250" s="480" t="s">
        <v>959</v>
      </c>
      <c r="C250" s="641" t="s">
        <v>960</v>
      </c>
      <c r="D250" s="624"/>
      <c r="E250" s="624"/>
      <c r="F250" s="624"/>
      <c r="G250" s="624"/>
      <c r="H250" s="624"/>
      <c r="I250" s="624">
        <v>1</v>
      </c>
      <c r="J250" s="624"/>
      <c r="K250" s="624"/>
      <c r="L250" s="624"/>
      <c r="M250" s="624"/>
      <c r="N250" s="624"/>
      <c r="O250" s="624"/>
      <c r="P250" s="624"/>
    </row>
    <row r="251" spans="1:16" s="657" customFormat="1" ht="24" customHeight="1">
      <c r="A251" s="711">
        <v>20</v>
      </c>
      <c r="B251" s="37" t="s">
        <v>961</v>
      </c>
      <c r="C251" s="658" t="s">
        <v>1258</v>
      </c>
      <c r="D251" s="624"/>
      <c r="E251" s="624"/>
      <c r="F251" s="624"/>
      <c r="G251" s="624"/>
      <c r="H251" s="624"/>
      <c r="I251" s="624">
        <v>1</v>
      </c>
      <c r="J251" s="624"/>
      <c r="K251" s="624"/>
      <c r="L251" s="624"/>
      <c r="M251" s="624"/>
      <c r="N251" s="624"/>
      <c r="O251" s="624"/>
      <c r="P251" s="624"/>
    </row>
    <row r="252" spans="2:16" ht="26.25">
      <c r="B252" s="896" t="s">
        <v>380</v>
      </c>
      <c r="C252" s="896"/>
      <c r="D252" s="896"/>
      <c r="E252" s="896"/>
      <c r="F252" s="896"/>
      <c r="G252" s="896"/>
      <c r="H252" s="896"/>
      <c r="I252" s="896"/>
      <c r="J252" s="896"/>
      <c r="K252" s="896"/>
      <c r="L252" s="895" t="s">
        <v>1294</v>
      </c>
      <c r="M252" s="895"/>
      <c r="N252" s="895"/>
      <c r="O252" s="895"/>
      <c r="P252" s="895"/>
    </row>
    <row r="254" spans="1:16" s="101" customFormat="1" ht="23.25">
      <c r="A254" s="913" t="s">
        <v>188</v>
      </c>
      <c r="B254" s="899" t="s">
        <v>1156</v>
      </c>
      <c r="C254" s="900"/>
      <c r="D254" s="904" t="s">
        <v>297</v>
      </c>
      <c r="E254" s="904"/>
      <c r="F254" s="904"/>
      <c r="G254" s="904"/>
      <c r="H254" s="904"/>
      <c r="I254" s="904"/>
      <c r="J254" s="904"/>
      <c r="K254" s="904"/>
      <c r="L254" s="904"/>
      <c r="M254" s="904"/>
      <c r="N254" s="904"/>
      <c r="O254" s="904"/>
      <c r="P254" s="904"/>
    </row>
    <row r="255" spans="1:16" s="101" customFormat="1" ht="96" customHeight="1">
      <c r="A255" s="913"/>
      <c r="B255" s="901"/>
      <c r="C255" s="902"/>
      <c r="D255" s="105" t="s">
        <v>198</v>
      </c>
      <c r="E255" s="105" t="s">
        <v>199</v>
      </c>
      <c r="F255" s="105" t="s">
        <v>200</v>
      </c>
      <c r="G255" s="105" t="s">
        <v>201</v>
      </c>
      <c r="H255" s="105" t="s">
        <v>202</v>
      </c>
      <c r="I255" s="105" t="s">
        <v>203</v>
      </c>
      <c r="J255" s="105" t="s">
        <v>204</v>
      </c>
      <c r="K255" s="105" t="s">
        <v>205</v>
      </c>
      <c r="L255" s="105" t="s">
        <v>206</v>
      </c>
      <c r="M255" s="105" t="s">
        <v>207</v>
      </c>
      <c r="N255" s="105" t="s">
        <v>208</v>
      </c>
      <c r="O255" s="105" t="s">
        <v>209</v>
      </c>
      <c r="P255" s="105" t="s">
        <v>210</v>
      </c>
    </row>
    <row r="256" spans="1:16" s="657" customFormat="1" ht="24" customHeight="1">
      <c r="A256" s="711">
        <v>21</v>
      </c>
      <c r="B256" s="479" t="s">
        <v>962</v>
      </c>
      <c r="C256" s="639" t="s">
        <v>963</v>
      </c>
      <c r="D256" s="624"/>
      <c r="E256" s="624"/>
      <c r="F256" s="624"/>
      <c r="G256" s="624"/>
      <c r="H256" s="624"/>
      <c r="I256" s="624">
        <v>1</v>
      </c>
      <c r="J256" s="624"/>
      <c r="K256" s="624"/>
      <c r="L256" s="624"/>
      <c r="M256" s="624"/>
      <c r="N256" s="624"/>
      <c r="O256" s="624"/>
      <c r="P256" s="624"/>
    </row>
    <row r="257" spans="1:16" s="657" customFormat="1" ht="24" customHeight="1">
      <c r="A257" s="711">
        <v>22</v>
      </c>
      <c r="B257" s="480" t="s">
        <v>964</v>
      </c>
      <c r="C257" s="641" t="s">
        <v>965</v>
      </c>
      <c r="D257" s="624"/>
      <c r="E257" s="624"/>
      <c r="F257" s="624"/>
      <c r="G257" s="624"/>
      <c r="H257" s="624"/>
      <c r="I257" s="624">
        <v>1</v>
      </c>
      <c r="J257" s="624"/>
      <c r="K257" s="624"/>
      <c r="L257" s="624"/>
      <c r="M257" s="624"/>
      <c r="N257" s="624"/>
      <c r="O257" s="624"/>
      <c r="P257" s="624"/>
    </row>
    <row r="258" spans="1:16" s="657" customFormat="1" ht="24" customHeight="1">
      <c r="A258" s="711">
        <v>23</v>
      </c>
      <c r="B258" s="37" t="s">
        <v>966</v>
      </c>
      <c r="C258" s="658" t="s">
        <v>1259</v>
      </c>
      <c r="D258" s="624"/>
      <c r="E258" s="624"/>
      <c r="F258" s="624"/>
      <c r="G258" s="624"/>
      <c r="H258" s="624"/>
      <c r="I258" s="624">
        <v>1</v>
      </c>
      <c r="J258" s="624"/>
      <c r="K258" s="624"/>
      <c r="L258" s="624"/>
      <c r="M258" s="624"/>
      <c r="N258" s="624"/>
      <c r="O258" s="624"/>
      <c r="P258" s="624"/>
    </row>
    <row r="259" spans="1:16" s="657" customFormat="1" ht="24" customHeight="1">
      <c r="A259" s="711">
        <v>24</v>
      </c>
      <c r="B259" s="37" t="s">
        <v>967</v>
      </c>
      <c r="C259" s="658" t="s">
        <v>1260</v>
      </c>
      <c r="D259" s="624"/>
      <c r="E259" s="624"/>
      <c r="F259" s="624"/>
      <c r="G259" s="624"/>
      <c r="H259" s="624"/>
      <c r="I259" s="624">
        <v>1</v>
      </c>
      <c r="J259" s="624"/>
      <c r="K259" s="624">
        <v>1</v>
      </c>
      <c r="L259" s="624"/>
      <c r="M259" s="624"/>
      <c r="N259" s="624"/>
      <c r="O259" s="624"/>
      <c r="P259" s="624"/>
    </row>
    <row r="260" spans="1:16" s="657" customFormat="1" ht="24" customHeight="1">
      <c r="A260" s="711">
        <v>25</v>
      </c>
      <c r="B260" s="37" t="s">
        <v>968</v>
      </c>
      <c r="C260" s="658" t="s">
        <v>1233</v>
      </c>
      <c r="D260" s="624"/>
      <c r="E260" s="624"/>
      <c r="F260" s="624">
        <v>1</v>
      </c>
      <c r="G260" s="624"/>
      <c r="H260" s="624"/>
      <c r="I260" s="624"/>
      <c r="J260" s="624"/>
      <c r="K260" s="624"/>
      <c r="L260" s="624"/>
      <c r="M260" s="624"/>
      <c r="N260" s="624"/>
      <c r="O260" s="624"/>
      <c r="P260" s="624"/>
    </row>
    <row r="261" spans="1:16" s="657" customFormat="1" ht="24" customHeight="1">
      <c r="A261" s="711">
        <v>26</v>
      </c>
      <c r="B261" s="479" t="s">
        <v>969</v>
      </c>
      <c r="C261" s="639" t="s">
        <v>970</v>
      </c>
      <c r="D261" s="624"/>
      <c r="E261" s="624"/>
      <c r="F261" s="624"/>
      <c r="G261" s="624">
        <v>1</v>
      </c>
      <c r="H261" s="624"/>
      <c r="I261" s="624"/>
      <c r="J261" s="624"/>
      <c r="K261" s="624"/>
      <c r="L261" s="624"/>
      <c r="M261" s="624"/>
      <c r="N261" s="624"/>
      <c r="O261" s="624"/>
      <c r="P261" s="624"/>
    </row>
    <row r="262" spans="1:16" s="657" customFormat="1" ht="24" customHeight="1">
      <c r="A262" s="711">
        <v>27</v>
      </c>
      <c r="B262" s="479" t="s">
        <v>971</v>
      </c>
      <c r="C262" s="639" t="s">
        <v>972</v>
      </c>
      <c r="D262" s="624"/>
      <c r="E262" s="624"/>
      <c r="F262" s="624"/>
      <c r="G262" s="624">
        <v>1</v>
      </c>
      <c r="H262" s="624"/>
      <c r="I262" s="624"/>
      <c r="J262" s="624"/>
      <c r="K262" s="624">
        <v>1</v>
      </c>
      <c r="L262" s="624"/>
      <c r="M262" s="624"/>
      <c r="N262" s="624"/>
      <c r="O262" s="624"/>
      <c r="P262" s="624"/>
    </row>
    <row r="263" spans="1:16" s="657" customFormat="1" ht="24" customHeight="1">
      <c r="A263" s="711">
        <v>28</v>
      </c>
      <c r="B263" s="480" t="s">
        <v>973</v>
      </c>
      <c r="C263" s="641" t="s">
        <v>974</v>
      </c>
      <c r="D263" s="624"/>
      <c r="E263" s="624"/>
      <c r="F263" s="624"/>
      <c r="G263" s="624"/>
      <c r="H263" s="624"/>
      <c r="I263" s="624">
        <v>1</v>
      </c>
      <c r="J263" s="624"/>
      <c r="K263" s="624"/>
      <c r="L263" s="624"/>
      <c r="M263" s="624"/>
      <c r="N263" s="624"/>
      <c r="O263" s="624"/>
      <c r="P263" s="624"/>
    </row>
    <row r="264" spans="1:16" s="657" customFormat="1" ht="24" customHeight="1">
      <c r="A264" s="711">
        <v>29</v>
      </c>
      <c r="B264" s="480" t="s">
        <v>975</v>
      </c>
      <c r="C264" s="641" t="s">
        <v>976</v>
      </c>
      <c r="D264" s="624"/>
      <c r="E264" s="624"/>
      <c r="F264" s="624"/>
      <c r="G264" s="624"/>
      <c r="H264" s="624"/>
      <c r="I264" s="624">
        <v>1</v>
      </c>
      <c r="J264" s="624"/>
      <c r="K264" s="624"/>
      <c r="L264" s="624"/>
      <c r="M264" s="624"/>
      <c r="N264" s="624"/>
      <c r="O264" s="624"/>
      <c r="P264" s="624"/>
    </row>
    <row r="265" spans="1:16" s="657" customFormat="1" ht="24" customHeight="1">
      <c r="A265" s="711">
        <v>30</v>
      </c>
      <c r="B265" s="479" t="s">
        <v>977</v>
      </c>
      <c r="C265" s="639" t="s">
        <v>978</v>
      </c>
      <c r="D265" s="624"/>
      <c r="E265" s="624"/>
      <c r="F265" s="624"/>
      <c r="G265" s="624">
        <v>1</v>
      </c>
      <c r="H265" s="624"/>
      <c r="I265" s="624"/>
      <c r="J265" s="624"/>
      <c r="K265" s="624"/>
      <c r="L265" s="624"/>
      <c r="M265" s="624"/>
      <c r="N265" s="624"/>
      <c r="O265" s="624"/>
      <c r="P265" s="624"/>
    </row>
    <row r="266" spans="1:16" s="657" customFormat="1" ht="24" customHeight="1">
      <c r="A266" s="711">
        <v>31</v>
      </c>
      <c r="B266" s="480" t="s">
        <v>979</v>
      </c>
      <c r="C266" s="641" t="s">
        <v>980</v>
      </c>
      <c r="D266" s="624"/>
      <c r="E266" s="624"/>
      <c r="F266" s="624"/>
      <c r="G266" s="624">
        <v>1</v>
      </c>
      <c r="H266" s="624"/>
      <c r="I266" s="624"/>
      <c r="J266" s="624"/>
      <c r="K266" s="624"/>
      <c r="L266" s="624"/>
      <c r="M266" s="624"/>
      <c r="N266" s="624"/>
      <c r="O266" s="624"/>
      <c r="P266" s="624"/>
    </row>
    <row r="267" spans="1:16" s="657" customFormat="1" ht="24" customHeight="1">
      <c r="A267" s="711">
        <v>32</v>
      </c>
      <c r="B267" s="480" t="s">
        <v>981</v>
      </c>
      <c r="C267" s="641" t="s">
        <v>982</v>
      </c>
      <c r="D267" s="624"/>
      <c r="E267" s="624"/>
      <c r="F267" s="624"/>
      <c r="G267" s="624"/>
      <c r="H267" s="624"/>
      <c r="I267" s="624">
        <v>1</v>
      </c>
      <c r="J267" s="624"/>
      <c r="K267" s="624"/>
      <c r="L267" s="624"/>
      <c r="M267" s="624"/>
      <c r="N267" s="624"/>
      <c r="O267" s="624"/>
      <c r="P267" s="624"/>
    </row>
    <row r="268" spans="1:16" s="657" customFormat="1" ht="24" customHeight="1">
      <c r="A268" s="711">
        <v>33</v>
      </c>
      <c r="B268" s="480" t="s">
        <v>983</v>
      </c>
      <c r="C268" s="641" t="s">
        <v>984</v>
      </c>
      <c r="D268" s="624"/>
      <c r="E268" s="624"/>
      <c r="F268" s="624"/>
      <c r="G268" s="624"/>
      <c r="H268" s="624"/>
      <c r="I268" s="624"/>
      <c r="J268" s="624"/>
      <c r="K268" s="624"/>
      <c r="L268" s="624"/>
      <c r="M268" s="624">
        <v>1</v>
      </c>
      <c r="N268" s="624"/>
      <c r="O268" s="624"/>
      <c r="P268" s="624"/>
    </row>
    <row r="269" spans="2:16" ht="26.25">
      <c r="B269" s="896" t="s">
        <v>380</v>
      </c>
      <c r="C269" s="896"/>
      <c r="D269" s="896"/>
      <c r="E269" s="896"/>
      <c r="F269" s="896"/>
      <c r="G269" s="896"/>
      <c r="H269" s="896"/>
      <c r="I269" s="896"/>
      <c r="J269" s="896"/>
      <c r="K269" s="896"/>
      <c r="L269" s="895" t="s">
        <v>1295</v>
      </c>
      <c r="M269" s="895"/>
      <c r="N269" s="895"/>
      <c r="O269" s="895"/>
      <c r="P269" s="895"/>
    </row>
    <row r="271" spans="1:16" s="101" customFormat="1" ht="23.25">
      <c r="A271" s="913" t="s">
        <v>188</v>
      </c>
      <c r="B271" s="899" t="s">
        <v>1156</v>
      </c>
      <c r="C271" s="900"/>
      <c r="D271" s="904" t="s">
        <v>297</v>
      </c>
      <c r="E271" s="904"/>
      <c r="F271" s="904"/>
      <c r="G271" s="904"/>
      <c r="H271" s="904"/>
      <c r="I271" s="904"/>
      <c r="J271" s="904"/>
      <c r="K271" s="904"/>
      <c r="L271" s="904"/>
      <c r="M271" s="904"/>
      <c r="N271" s="904"/>
      <c r="O271" s="904"/>
      <c r="P271" s="904"/>
    </row>
    <row r="272" spans="1:16" s="101" customFormat="1" ht="96" customHeight="1">
      <c r="A272" s="913"/>
      <c r="B272" s="901"/>
      <c r="C272" s="902"/>
      <c r="D272" s="105" t="s">
        <v>198</v>
      </c>
      <c r="E272" s="105" t="s">
        <v>199</v>
      </c>
      <c r="F272" s="105" t="s">
        <v>200</v>
      </c>
      <c r="G272" s="105" t="s">
        <v>201</v>
      </c>
      <c r="H272" s="105" t="s">
        <v>202</v>
      </c>
      <c r="I272" s="105" t="s">
        <v>203</v>
      </c>
      <c r="J272" s="105" t="s">
        <v>204</v>
      </c>
      <c r="K272" s="105" t="s">
        <v>205</v>
      </c>
      <c r="L272" s="105" t="s">
        <v>206</v>
      </c>
      <c r="M272" s="105" t="s">
        <v>207</v>
      </c>
      <c r="N272" s="105" t="s">
        <v>208</v>
      </c>
      <c r="O272" s="105" t="s">
        <v>209</v>
      </c>
      <c r="P272" s="105" t="s">
        <v>210</v>
      </c>
    </row>
    <row r="273" spans="1:16" s="657" customFormat="1" ht="24" customHeight="1">
      <c r="A273" s="711">
        <v>34</v>
      </c>
      <c r="B273" s="480" t="s">
        <v>985</v>
      </c>
      <c r="C273" s="641" t="s">
        <v>986</v>
      </c>
      <c r="D273" s="624"/>
      <c r="E273" s="624"/>
      <c r="F273" s="624"/>
      <c r="G273" s="624"/>
      <c r="H273" s="624"/>
      <c r="I273" s="624"/>
      <c r="J273" s="624"/>
      <c r="K273" s="624">
        <v>1</v>
      </c>
      <c r="L273" s="624"/>
      <c r="M273" s="624"/>
      <c r="N273" s="624"/>
      <c r="O273" s="624"/>
      <c r="P273" s="624"/>
    </row>
    <row r="274" spans="1:16" s="625" customFormat="1" ht="24" customHeight="1">
      <c r="A274" s="711">
        <v>35</v>
      </c>
      <c r="B274" s="479" t="s">
        <v>987</v>
      </c>
      <c r="C274" s="639" t="s">
        <v>988</v>
      </c>
      <c r="D274" s="624"/>
      <c r="E274" s="624"/>
      <c r="F274" s="624"/>
      <c r="G274" s="624"/>
      <c r="H274" s="624"/>
      <c r="I274" s="624">
        <v>1</v>
      </c>
      <c r="J274" s="624"/>
      <c r="K274" s="624"/>
      <c r="L274" s="624"/>
      <c r="M274" s="624"/>
      <c r="N274" s="624"/>
      <c r="O274" s="624"/>
      <c r="P274" s="624"/>
    </row>
    <row r="275" spans="1:16" s="625" customFormat="1" ht="24" customHeight="1">
      <c r="A275" s="711">
        <v>36</v>
      </c>
      <c r="B275" s="37" t="s">
        <v>989</v>
      </c>
      <c r="C275" s="622" t="s">
        <v>1261</v>
      </c>
      <c r="D275" s="624"/>
      <c r="E275" s="624"/>
      <c r="F275" s="624"/>
      <c r="G275" s="624"/>
      <c r="H275" s="624"/>
      <c r="I275" s="624">
        <v>1</v>
      </c>
      <c r="J275" s="624"/>
      <c r="K275" s="624"/>
      <c r="L275" s="624"/>
      <c r="M275" s="624"/>
      <c r="N275" s="624"/>
      <c r="O275" s="624"/>
      <c r="P275" s="624"/>
    </row>
    <row r="276" spans="1:16" s="625" customFormat="1" ht="24" customHeight="1">
      <c r="A276" s="711">
        <v>37</v>
      </c>
      <c r="B276" s="479" t="s">
        <v>990</v>
      </c>
      <c r="C276" s="639" t="s">
        <v>991</v>
      </c>
      <c r="D276" s="624"/>
      <c r="E276" s="624"/>
      <c r="F276" s="624"/>
      <c r="G276" s="624">
        <v>1</v>
      </c>
      <c r="H276" s="624"/>
      <c r="I276" s="624"/>
      <c r="J276" s="624"/>
      <c r="K276" s="624"/>
      <c r="L276" s="624"/>
      <c r="M276" s="624"/>
      <c r="N276" s="624"/>
      <c r="O276" s="624"/>
      <c r="P276" s="624"/>
    </row>
    <row r="277" spans="1:16" s="625" customFormat="1" ht="24" customHeight="1">
      <c r="A277" s="711">
        <v>38</v>
      </c>
      <c r="B277" s="37" t="s">
        <v>992</v>
      </c>
      <c r="C277" s="622" t="s">
        <v>1262</v>
      </c>
      <c r="D277" s="624"/>
      <c r="E277" s="624"/>
      <c r="F277" s="624"/>
      <c r="G277" s="624">
        <v>1</v>
      </c>
      <c r="H277" s="624"/>
      <c r="I277" s="624"/>
      <c r="J277" s="624"/>
      <c r="K277" s="624">
        <v>1</v>
      </c>
      <c r="L277" s="624"/>
      <c r="M277" s="624"/>
      <c r="N277" s="624"/>
      <c r="O277" s="624"/>
      <c r="P277" s="624"/>
    </row>
    <row r="278" spans="1:16" s="625" customFormat="1" ht="24" customHeight="1">
      <c r="A278" s="711">
        <v>39</v>
      </c>
      <c r="B278" s="37" t="s">
        <v>993</v>
      </c>
      <c r="C278" s="622" t="s">
        <v>1263</v>
      </c>
      <c r="D278" s="624"/>
      <c r="E278" s="624"/>
      <c r="F278" s="624"/>
      <c r="G278" s="624">
        <v>1</v>
      </c>
      <c r="H278" s="624"/>
      <c r="I278" s="624"/>
      <c r="J278" s="624"/>
      <c r="K278" s="624"/>
      <c r="L278" s="624"/>
      <c r="M278" s="624"/>
      <c r="N278" s="624"/>
      <c r="O278" s="624"/>
      <c r="P278" s="624"/>
    </row>
    <row r="279" spans="1:16" s="625" customFormat="1" ht="24" customHeight="1">
      <c r="A279" s="711">
        <v>40</v>
      </c>
      <c r="B279" s="479" t="s">
        <v>994</v>
      </c>
      <c r="C279" s="639" t="s">
        <v>995</v>
      </c>
      <c r="D279" s="624"/>
      <c r="E279" s="624"/>
      <c r="F279" s="624"/>
      <c r="G279" s="624"/>
      <c r="H279" s="624"/>
      <c r="I279" s="624">
        <v>1</v>
      </c>
      <c r="J279" s="624"/>
      <c r="K279" s="624">
        <v>1</v>
      </c>
      <c r="L279" s="624"/>
      <c r="M279" s="624"/>
      <c r="N279" s="624"/>
      <c r="O279" s="624"/>
      <c r="P279" s="624"/>
    </row>
    <row r="280" spans="1:16" s="625" customFormat="1" ht="24" customHeight="1">
      <c r="A280" s="711">
        <v>41</v>
      </c>
      <c r="B280" s="480" t="s">
        <v>996</v>
      </c>
      <c r="C280" s="641" t="s">
        <v>997</v>
      </c>
      <c r="D280" s="624"/>
      <c r="E280" s="624"/>
      <c r="F280" s="624"/>
      <c r="G280" s="624"/>
      <c r="H280" s="624"/>
      <c r="I280" s="624">
        <v>1</v>
      </c>
      <c r="J280" s="624"/>
      <c r="K280" s="624"/>
      <c r="L280" s="624"/>
      <c r="M280" s="624"/>
      <c r="N280" s="624"/>
      <c r="O280" s="624"/>
      <c r="P280" s="624"/>
    </row>
    <row r="281" spans="1:16" s="625" customFormat="1" ht="24" customHeight="1">
      <c r="A281" s="711">
        <v>42</v>
      </c>
      <c r="B281" s="37" t="s">
        <v>998</v>
      </c>
      <c r="C281" s="622" t="s">
        <v>1264</v>
      </c>
      <c r="D281" s="624"/>
      <c r="E281" s="624"/>
      <c r="F281" s="624"/>
      <c r="G281" s="624"/>
      <c r="H281" s="624"/>
      <c r="I281" s="624">
        <v>1</v>
      </c>
      <c r="J281" s="624"/>
      <c r="K281" s="624"/>
      <c r="L281" s="624"/>
      <c r="M281" s="624"/>
      <c r="N281" s="624"/>
      <c r="O281" s="624"/>
      <c r="P281" s="624"/>
    </row>
    <row r="282" spans="1:16" s="625" customFormat="1" ht="24" customHeight="1">
      <c r="A282" s="711">
        <v>43</v>
      </c>
      <c r="B282" s="37" t="s">
        <v>999</v>
      </c>
      <c r="C282" s="622" t="s">
        <v>1265</v>
      </c>
      <c r="D282" s="624"/>
      <c r="E282" s="624"/>
      <c r="F282" s="624"/>
      <c r="G282" s="624"/>
      <c r="H282" s="624"/>
      <c r="I282" s="624">
        <v>1</v>
      </c>
      <c r="J282" s="624"/>
      <c r="K282" s="624"/>
      <c r="L282" s="624"/>
      <c r="M282" s="624"/>
      <c r="N282" s="624"/>
      <c r="O282" s="624"/>
      <c r="P282" s="624"/>
    </row>
    <row r="283" spans="1:16" s="625" customFormat="1" ht="24" customHeight="1">
      <c r="A283" s="711">
        <v>44</v>
      </c>
      <c r="B283" s="480" t="s">
        <v>1000</v>
      </c>
      <c r="C283" s="641" t="s">
        <v>1001</v>
      </c>
      <c r="D283" s="624"/>
      <c r="E283" s="624"/>
      <c r="F283" s="624"/>
      <c r="G283" s="624"/>
      <c r="H283" s="624"/>
      <c r="I283" s="624">
        <v>1</v>
      </c>
      <c r="J283" s="624"/>
      <c r="K283" s="624"/>
      <c r="L283" s="624"/>
      <c r="M283" s="624"/>
      <c r="N283" s="624"/>
      <c r="O283" s="624"/>
      <c r="P283" s="624"/>
    </row>
    <row r="284" spans="1:16" s="625" customFormat="1" ht="24" customHeight="1">
      <c r="A284" s="711">
        <v>45</v>
      </c>
      <c r="B284" s="37" t="s">
        <v>1002</v>
      </c>
      <c r="C284" s="622" t="s">
        <v>1266</v>
      </c>
      <c r="D284" s="624"/>
      <c r="E284" s="624"/>
      <c r="F284" s="624"/>
      <c r="G284" s="624"/>
      <c r="H284" s="624"/>
      <c r="I284" s="624"/>
      <c r="J284" s="624"/>
      <c r="K284" s="624"/>
      <c r="L284" s="624"/>
      <c r="M284" s="624">
        <v>1</v>
      </c>
      <c r="N284" s="624"/>
      <c r="O284" s="624"/>
      <c r="P284" s="624"/>
    </row>
    <row r="285" spans="1:16" s="625" customFormat="1" ht="24" customHeight="1">
      <c r="A285" s="711">
        <v>46</v>
      </c>
      <c r="B285" s="37" t="s">
        <v>1003</v>
      </c>
      <c r="C285" s="622" t="s">
        <v>1267</v>
      </c>
      <c r="D285" s="624"/>
      <c r="E285" s="624"/>
      <c r="F285" s="624"/>
      <c r="G285" s="624">
        <v>1</v>
      </c>
      <c r="H285" s="624"/>
      <c r="I285" s="624"/>
      <c r="J285" s="624"/>
      <c r="K285" s="624"/>
      <c r="L285" s="624"/>
      <c r="M285" s="624"/>
      <c r="N285" s="624"/>
      <c r="O285" s="624"/>
      <c r="P285" s="624"/>
    </row>
    <row r="286" spans="2:16" ht="26.25">
      <c r="B286" s="896" t="s">
        <v>380</v>
      </c>
      <c r="C286" s="896"/>
      <c r="D286" s="896"/>
      <c r="E286" s="896"/>
      <c r="F286" s="896"/>
      <c r="G286" s="896"/>
      <c r="H286" s="896"/>
      <c r="I286" s="896"/>
      <c r="J286" s="896"/>
      <c r="K286" s="896"/>
      <c r="L286" s="895" t="s">
        <v>1296</v>
      </c>
      <c r="M286" s="895"/>
      <c r="N286" s="895"/>
      <c r="O286" s="895"/>
      <c r="P286" s="895"/>
    </row>
    <row r="288" spans="1:16" s="101" customFormat="1" ht="23.25">
      <c r="A288" s="913" t="s">
        <v>188</v>
      </c>
      <c r="B288" s="899" t="s">
        <v>1156</v>
      </c>
      <c r="C288" s="900"/>
      <c r="D288" s="904" t="s">
        <v>297</v>
      </c>
      <c r="E288" s="904"/>
      <c r="F288" s="904"/>
      <c r="G288" s="904"/>
      <c r="H288" s="904"/>
      <c r="I288" s="904"/>
      <c r="J288" s="904"/>
      <c r="K288" s="904"/>
      <c r="L288" s="904"/>
      <c r="M288" s="904"/>
      <c r="N288" s="904"/>
      <c r="O288" s="904"/>
      <c r="P288" s="904"/>
    </row>
    <row r="289" spans="1:16" s="101" customFormat="1" ht="96" customHeight="1">
      <c r="A289" s="913"/>
      <c r="B289" s="901"/>
      <c r="C289" s="902"/>
      <c r="D289" s="105" t="s">
        <v>198</v>
      </c>
      <c r="E289" s="105" t="s">
        <v>199</v>
      </c>
      <c r="F289" s="105" t="s">
        <v>200</v>
      </c>
      <c r="G289" s="105" t="s">
        <v>201</v>
      </c>
      <c r="H289" s="105" t="s">
        <v>202</v>
      </c>
      <c r="I289" s="105" t="s">
        <v>203</v>
      </c>
      <c r="J289" s="105" t="s">
        <v>204</v>
      </c>
      <c r="K289" s="105" t="s">
        <v>205</v>
      </c>
      <c r="L289" s="105" t="s">
        <v>206</v>
      </c>
      <c r="M289" s="105" t="s">
        <v>207</v>
      </c>
      <c r="N289" s="105" t="s">
        <v>208</v>
      </c>
      <c r="O289" s="105" t="s">
        <v>209</v>
      </c>
      <c r="P289" s="105" t="s">
        <v>210</v>
      </c>
    </row>
    <row r="290" spans="1:16" s="625" customFormat="1" ht="24" customHeight="1">
      <c r="A290" s="711">
        <v>47</v>
      </c>
      <c r="B290" s="37" t="s">
        <v>1004</v>
      </c>
      <c r="C290" s="622" t="s">
        <v>1233</v>
      </c>
      <c r="D290" s="624"/>
      <c r="E290" s="624"/>
      <c r="F290" s="624">
        <v>1</v>
      </c>
      <c r="G290" s="624"/>
      <c r="H290" s="624"/>
      <c r="I290" s="624"/>
      <c r="J290" s="624"/>
      <c r="K290" s="624"/>
      <c r="L290" s="624"/>
      <c r="M290" s="624"/>
      <c r="N290" s="624"/>
      <c r="O290" s="624"/>
      <c r="P290" s="624"/>
    </row>
    <row r="291" spans="1:16" s="625" customFormat="1" ht="24" customHeight="1">
      <c r="A291" s="711">
        <v>48</v>
      </c>
      <c r="B291" s="479" t="s">
        <v>1005</v>
      </c>
      <c r="C291" s="639" t="s">
        <v>1006</v>
      </c>
      <c r="D291" s="624"/>
      <c r="E291" s="624"/>
      <c r="F291" s="624"/>
      <c r="G291" s="624"/>
      <c r="H291" s="624"/>
      <c r="I291" s="624">
        <v>1</v>
      </c>
      <c r="J291" s="624"/>
      <c r="K291" s="624"/>
      <c r="L291" s="624"/>
      <c r="M291" s="624"/>
      <c r="N291" s="624"/>
      <c r="O291" s="624"/>
      <c r="P291" s="624"/>
    </row>
    <row r="292" spans="1:16" s="625" customFormat="1" ht="24" customHeight="1">
      <c r="A292" s="711">
        <v>49</v>
      </c>
      <c r="B292" s="479" t="s">
        <v>1007</v>
      </c>
      <c r="C292" s="639" t="s">
        <v>1008</v>
      </c>
      <c r="D292" s="624"/>
      <c r="E292" s="624"/>
      <c r="F292" s="624"/>
      <c r="G292" s="624">
        <v>1</v>
      </c>
      <c r="H292" s="624"/>
      <c r="I292" s="624"/>
      <c r="J292" s="624"/>
      <c r="K292" s="624"/>
      <c r="L292" s="624"/>
      <c r="M292" s="624"/>
      <c r="N292" s="624"/>
      <c r="O292" s="624"/>
      <c r="P292" s="624"/>
    </row>
    <row r="293" spans="1:16" s="625" customFormat="1" ht="24" customHeight="1">
      <c r="A293" s="711">
        <v>50</v>
      </c>
      <c r="B293" s="37" t="s">
        <v>1009</v>
      </c>
      <c r="C293" s="622" t="s">
        <v>819</v>
      </c>
      <c r="D293" s="624"/>
      <c r="E293" s="624"/>
      <c r="F293" s="624"/>
      <c r="G293" s="624"/>
      <c r="H293" s="624"/>
      <c r="I293" s="624">
        <v>1</v>
      </c>
      <c r="J293" s="624"/>
      <c r="K293" s="624"/>
      <c r="L293" s="624"/>
      <c r="M293" s="624"/>
      <c r="N293" s="624"/>
      <c r="O293" s="624"/>
      <c r="P293" s="624"/>
    </row>
    <row r="294" spans="1:16" s="625" customFormat="1" ht="24" customHeight="1">
      <c r="A294" s="711">
        <v>51</v>
      </c>
      <c r="B294" s="479" t="s">
        <v>1010</v>
      </c>
      <c r="C294" s="639" t="s">
        <v>1011</v>
      </c>
      <c r="D294" s="624"/>
      <c r="E294" s="624"/>
      <c r="F294" s="624"/>
      <c r="G294" s="624"/>
      <c r="H294" s="624"/>
      <c r="I294" s="624"/>
      <c r="J294" s="624"/>
      <c r="K294" s="624"/>
      <c r="L294" s="624"/>
      <c r="M294" s="624">
        <v>1</v>
      </c>
      <c r="N294" s="624"/>
      <c r="O294" s="624"/>
      <c r="P294" s="624"/>
    </row>
    <row r="295" spans="1:16" s="625" customFormat="1" ht="24" customHeight="1">
      <c r="A295" s="711">
        <v>52</v>
      </c>
      <c r="B295" s="37" t="s">
        <v>1012</v>
      </c>
      <c r="C295" s="622" t="s">
        <v>1268</v>
      </c>
      <c r="D295" s="624"/>
      <c r="E295" s="624"/>
      <c r="F295" s="624"/>
      <c r="G295" s="624"/>
      <c r="H295" s="624"/>
      <c r="I295" s="624">
        <v>1</v>
      </c>
      <c r="J295" s="624"/>
      <c r="K295" s="624"/>
      <c r="L295" s="624"/>
      <c r="M295" s="624"/>
      <c r="N295" s="624"/>
      <c r="O295" s="624"/>
      <c r="P295" s="624"/>
    </row>
    <row r="296" spans="1:16" s="625" customFormat="1" ht="24" customHeight="1">
      <c r="A296" s="711">
        <v>53</v>
      </c>
      <c r="B296" s="37" t="s">
        <v>1013</v>
      </c>
      <c r="C296" s="622" t="s">
        <v>1269</v>
      </c>
      <c r="D296" s="624"/>
      <c r="E296" s="624"/>
      <c r="F296" s="624"/>
      <c r="G296" s="624"/>
      <c r="H296" s="624"/>
      <c r="I296" s="624">
        <v>1</v>
      </c>
      <c r="J296" s="624"/>
      <c r="K296" s="624"/>
      <c r="L296" s="624"/>
      <c r="M296" s="624"/>
      <c r="N296" s="624"/>
      <c r="O296" s="624"/>
      <c r="P296" s="624"/>
    </row>
    <row r="297" spans="1:16" s="625" customFormat="1" ht="24" customHeight="1">
      <c r="A297" s="711">
        <v>54</v>
      </c>
      <c r="B297" s="479" t="s">
        <v>1014</v>
      </c>
      <c r="C297" s="639" t="s">
        <v>1015</v>
      </c>
      <c r="D297" s="624"/>
      <c r="E297" s="624"/>
      <c r="F297" s="624"/>
      <c r="G297" s="624"/>
      <c r="H297" s="624"/>
      <c r="I297" s="624">
        <v>1</v>
      </c>
      <c r="J297" s="624"/>
      <c r="K297" s="624"/>
      <c r="L297" s="624"/>
      <c r="M297" s="624"/>
      <c r="N297" s="624"/>
      <c r="O297" s="624"/>
      <c r="P297" s="624"/>
    </row>
    <row r="298" spans="1:16" s="625" customFormat="1" ht="24" customHeight="1">
      <c r="A298" s="711">
        <v>55</v>
      </c>
      <c r="B298" s="480" t="s">
        <v>1016</v>
      </c>
      <c r="C298" s="641" t="s">
        <v>1017</v>
      </c>
      <c r="D298" s="624"/>
      <c r="E298" s="624"/>
      <c r="F298" s="624"/>
      <c r="G298" s="624"/>
      <c r="H298" s="624"/>
      <c r="I298" s="624">
        <v>1</v>
      </c>
      <c r="J298" s="624"/>
      <c r="K298" s="624"/>
      <c r="L298" s="624"/>
      <c r="M298" s="624"/>
      <c r="N298" s="624"/>
      <c r="O298" s="624"/>
      <c r="P298" s="624"/>
    </row>
    <row r="299" spans="1:16" s="625" customFormat="1" ht="24" customHeight="1">
      <c r="A299" s="711">
        <v>56</v>
      </c>
      <c r="B299" s="480" t="s">
        <v>1018</v>
      </c>
      <c r="C299" s="641" t="s">
        <v>1019</v>
      </c>
      <c r="D299" s="624"/>
      <c r="E299" s="624"/>
      <c r="F299" s="624"/>
      <c r="G299" s="624"/>
      <c r="H299" s="624">
        <v>1</v>
      </c>
      <c r="I299" s="624"/>
      <c r="J299" s="624"/>
      <c r="K299" s="624"/>
      <c r="L299" s="624"/>
      <c r="M299" s="624"/>
      <c r="N299" s="624"/>
      <c r="O299" s="624"/>
      <c r="P299" s="624"/>
    </row>
    <row r="300" spans="1:16" s="625" customFormat="1" ht="24" customHeight="1">
      <c r="A300" s="711">
        <v>57</v>
      </c>
      <c r="B300" s="479" t="s">
        <v>1020</v>
      </c>
      <c r="C300" s="642" t="s">
        <v>1021</v>
      </c>
      <c r="D300" s="624"/>
      <c r="E300" s="624"/>
      <c r="F300" s="624"/>
      <c r="G300" s="624"/>
      <c r="H300" s="624"/>
      <c r="I300" s="624"/>
      <c r="J300" s="624"/>
      <c r="K300" s="624"/>
      <c r="L300" s="624"/>
      <c r="M300" s="624">
        <v>1</v>
      </c>
      <c r="N300" s="624"/>
      <c r="O300" s="624"/>
      <c r="P300" s="624">
        <v>1</v>
      </c>
    </row>
    <row r="301" spans="1:16" ht="24" customHeight="1">
      <c r="A301" s="714"/>
      <c r="B301" s="909" t="s">
        <v>125</v>
      </c>
      <c r="C301" s="910"/>
      <c r="D301" s="36">
        <f>SUM(D227:D300)</f>
        <v>0</v>
      </c>
      <c r="E301" s="36">
        <f aca="true" t="shared" si="3" ref="E301:P301">SUM(E227:E300)</f>
        <v>1</v>
      </c>
      <c r="F301" s="36">
        <f t="shared" si="3"/>
        <v>2</v>
      </c>
      <c r="G301" s="36">
        <f t="shared" si="3"/>
        <v>10</v>
      </c>
      <c r="H301" s="36">
        <f t="shared" si="3"/>
        <v>1</v>
      </c>
      <c r="I301" s="36">
        <f t="shared" si="3"/>
        <v>35</v>
      </c>
      <c r="J301" s="36">
        <f t="shared" si="3"/>
        <v>0</v>
      </c>
      <c r="K301" s="36">
        <f t="shared" si="3"/>
        <v>14</v>
      </c>
      <c r="L301" s="36">
        <f t="shared" si="3"/>
        <v>0</v>
      </c>
      <c r="M301" s="36">
        <f t="shared" si="3"/>
        <v>8</v>
      </c>
      <c r="N301" s="36">
        <f t="shared" si="3"/>
        <v>0</v>
      </c>
      <c r="O301" s="36">
        <f t="shared" si="3"/>
        <v>0</v>
      </c>
      <c r="P301" s="36">
        <f t="shared" si="3"/>
        <v>1</v>
      </c>
    </row>
    <row r="302" spans="2:16" ht="26.25">
      <c r="B302" s="896" t="s">
        <v>380</v>
      </c>
      <c r="C302" s="896"/>
      <c r="D302" s="896"/>
      <c r="E302" s="896"/>
      <c r="F302" s="896"/>
      <c r="G302" s="896"/>
      <c r="H302" s="896"/>
      <c r="I302" s="896"/>
      <c r="J302" s="896"/>
      <c r="K302" s="896"/>
      <c r="L302" s="895" t="s">
        <v>1297</v>
      </c>
      <c r="M302" s="895"/>
      <c r="N302" s="895"/>
      <c r="O302" s="895"/>
      <c r="P302" s="895"/>
    </row>
    <row r="304" spans="1:16" s="101" customFormat="1" ht="23.25">
      <c r="A304" s="913" t="s">
        <v>188</v>
      </c>
      <c r="B304" s="899" t="s">
        <v>1156</v>
      </c>
      <c r="C304" s="900"/>
      <c r="D304" s="904" t="s">
        <v>297</v>
      </c>
      <c r="E304" s="904"/>
      <c r="F304" s="904"/>
      <c r="G304" s="904"/>
      <c r="H304" s="904"/>
      <c r="I304" s="904"/>
      <c r="J304" s="904"/>
      <c r="K304" s="904"/>
      <c r="L304" s="904"/>
      <c r="M304" s="904"/>
      <c r="N304" s="904"/>
      <c r="O304" s="904"/>
      <c r="P304" s="904"/>
    </row>
    <row r="305" spans="1:16" s="101" customFormat="1" ht="96" customHeight="1">
      <c r="A305" s="913"/>
      <c r="B305" s="901"/>
      <c r="C305" s="902"/>
      <c r="D305" s="105" t="s">
        <v>198</v>
      </c>
      <c r="E305" s="105" t="s">
        <v>199</v>
      </c>
      <c r="F305" s="105" t="s">
        <v>200</v>
      </c>
      <c r="G305" s="105" t="s">
        <v>201</v>
      </c>
      <c r="H305" s="105" t="s">
        <v>202</v>
      </c>
      <c r="I305" s="105" t="s">
        <v>203</v>
      </c>
      <c r="J305" s="105" t="s">
        <v>204</v>
      </c>
      <c r="K305" s="105" t="s">
        <v>205</v>
      </c>
      <c r="L305" s="105" t="s">
        <v>206</v>
      </c>
      <c r="M305" s="105" t="s">
        <v>207</v>
      </c>
      <c r="N305" s="105" t="s">
        <v>208</v>
      </c>
      <c r="O305" s="105" t="s">
        <v>209</v>
      </c>
      <c r="P305" s="105" t="s">
        <v>210</v>
      </c>
    </row>
    <row r="306" spans="1:16" ht="24" customHeight="1">
      <c r="A306" s="712"/>
      <c r="B306" s="911" t="s">
        <v>537</v>
      </c>
      <c r="C306" s="912"/>
      <c r="D306" s="457"/>
      <c r="E306" s="457"/>
      <c r="F306" s="457"/>
      <c r="G306" s="457"/>
      <c r="H306" s="457"/>
      <c r="I306" s="457"/>
      <c r="J306" s="457"/>
      <c r="K306" s="457"/>
      <c r="L306" s="457"/>
      <c r="M306" s="457"/>
      <c r="N306" s="457"/>
      <c r="O306" s="457"/>
      <c r="P306" s="457"/>
    </row>
    <row r="307" spans="1:16" s="625" customFormat="1" ht="24" customHeight="1">
      <c r="A307" s="713">
        <v>1</v>
      </c>
      <c r="B307" s="482" t="s">
        <v>1022</v>
      </c>
      <c r="C307" s="643" t="s">
        <v>1023</v>
      </c>
      <c r="D307" s="624"/>
      <c r="E307" s="624"/>
      <c r="F307" s="624"/>
      <c r="G307" s="624"/>
      <c r="H307" s="624"/>
      <c r="I307" s="624">
        <v>1</v>
      </c>
      <c r="J307" s="624"/>
      <c r="K307" s="624"/>
      <c r="L307" s="624"/>
      <c r="M307" s="624">
        <v>1</v>
      </c>
      <c r="N307" s="624"/>
      <c r="O307" s="624"/>
      <c r="P307" s="624"/>
    </row>
    <row r="308" spans="1:16" s="625" customFormat="1" ht="24" customHeight="1">
      <c r="A308" s="711">
        <v>2</v>
      </c>
      <c r="B308" s="458" t="s">
        <v>1024</v>
      </c>
      <c r="C308" s="628" t="s">
        <v>1025</v>
      </c>
      <c r="D308" s="624"/>
      <c r="E308" s="624"/>
      <c r="F308" s="624"/>
      <c r="G308" s="624"/>
      <c r="H308" s="624"/>
      <c r="I308" s="624"/>
      <c r="J308" s="624"/>
      <c r="K308" s="624"/>
      <c r="L308" s="624"/>
      <c r="M308" s="624">
        <v>1</v>
      </c>
      <c r="N308" s="624"/>
      <c r="O308" s="624"/>
      <c r="P308" s="624"/>
    </row>
    <row r="309" spans="1:16" s="625" customFormat="1" ht="24" customHeight="1">
      <c r="A309" s="711">
        <v>3</v>
      </c>
      <c r="B309" s="472" t="s">
        <v>1026</v>
      </c>
      <c r="C309" s="630" t="s">
        <v>1027</v>
      </c>
      <c r="D309" s="624"/>
      <c r="E309" s="624"/>
      <c r="F309" s="624"/>
      <c r="G309" s="624"/>
      <c r="H309" s="624"/>
      <c r="I309" s="624">
        <v>1</v>
      </c>
      <c r="J309" s="624"/>
      <c r="K309" s="624"/>
      <c r="L309" s="624"/>
      <c r="M309" s="624">
        <v>1</v>
      </c>
      <c r="N309" s="624"/>
      <c r="O309" s="624"/>
      <c r="P309" s="624"/>
    </row>
    <row r="310" spans="1:16" s="625" customFormat="1" ht="24" customHeight="1">
      <c r="A310" s="711">
        <v>4</v>
      </c>
      <c r="B310" s="481" t="s">
        <v>1028</v>
      </c>
      <c r="C310" s="644" t="s">
        <v>1029</v>
      </c>
      <c r="D310" s="624"/>
      <c r="E310" s="624"/>
      <c r="F310" s="624"/>
      <c r="G310" s="624"/>
      <c r="H310" s="624"/>
      <c r="I310" s="624">
        <v>1</v>
      </c>
      <c r="J310" s="624"/>
      <c r="K310" s="624"/>
      <c r="L310" s="624"/>
      <c r="M310" s="624">
        <v>1</v>
      </c>
      <c r="N310" s="624"/>
      <c r="O310" s="624"/>
      <c r="P310" s="624"/>
    </row>
    <row r="311" spans="1:16" s="625" customFormat="1" ht="24" customHeight="1">
      <c r="A311" s="711">
        <v>5</v>
      </c>
      <c r="B311" s="472" t="s">
        <v>1030</v>
      </c>
      <c r="C311" s="630" t="s">
        <v>1031</v>
      </c>
      <c r="D311" s="624"/>
      <c r="E311" s="624"/>
      <c r="F311" s="624"/>
      <c r="G311" s="624"/>
      <c r="H311" s="624"/>
      <c r="I311" s="624">
        <v>1</v>
      </c>
      <c r="J311" s="624"/>
      <c r="K311" s="624"/>
      <c r="L311" s="624"/>
      <c r="M311" s="624">
        <v>1</v>
      </c>
      <c r="N311" s="624"/>
      <c r="O311" s="624"/>
      <c r="P311" s="624"/>
    </row>
    <row r="312" spans="1:16" s="625" customFormat="1" ht="24" customHeight="1">
      <c r="A312" s="711">
        <v>6</v>
      </c>
      <c r="B312" s="481" t="s">
        <v>1032</v>
      </c>
      <c r="C312" s="644" t="s">
        <v>802</v>
      </c>
      <c r="D312" s="624"/>
      <c r="E312" s="624"/>
      <c r="F312" s="624"/>
      <c r="G312" s="624"/>
      <c r="H312" s="624"/>
      <c r="I312" s="624"/>
      <c r="J312" s="624"/>
      <c r="K312" s="624"/>
      <c r="L312" s="624"/>
      <c r="M312" s="624">
        <v>1</v>
      </c>
      <c r="N312" s="624"/>
      <c r="O312" s="624"/>
      <c r="P312" s="624"/>
    </row>
    <row r="313" spans="1:16" s="625" customFormat="1" ht="24" customHeight="1">
      <c r="A313" s="711">
        <v>7</v>
      </c>
      <c r="B313" s="481" t="s">
        <v>1033</v>
      </c>
      <c r="C313" s="644" t="s">
        <v>1034</v>
      </c>
      <c r="D313" s="624"/>
      <c r="E313" s="624"/>
      <c r="F313" s="624"/>
      <c r="G313" s="624"/>
      <c r="H313" s="624"/>
      <c r="I313" s="624">
        <v>1</v>
      </c>
      <c r="J313" s="624"/>
      <c r="K313" s="624"/>
      <c r="L313" s="624"/>
      <c r="M313" s="624">
        <v>1</v>
      </c>
      <c r="N313" s="624"/>
      <c r="O313" s="624"/>
      <c r="P313" s="624"/>
    </row>
    <row r="314" spans="1:16" s="625" customFormat="1" ht="24" customHeight="1">
      <c r="A314" s="711">
        <v>9</v>
      </c>
      <c r="B314" s="472" t="s">
        <v>1035</v>
      </c>
      <c r="C314" s="630" t="s">
        <v>1036</v>
      </c>
      <c r="D314" s="624"/>
      <c r="E314" s="624"/>
      <c r="F314" s="624"/>
      <c r="G314" s="624"/>
      <c r="H314" s="624"/>
      <c r="I314" s="624">
        <v>1</v>
      </c>
      <c r="J314" s="624"/>
      <c r="K314" s="624"/>
      <c r="L314" s="624"/>
      <c r="M314" s="624">
        <v>1</v>
      </c>
      <c r="N314" s="624"/>
      <c r="O314" s="624"/>
      <c r="P314" s="624"/>
    </row>
    <row r="315" spans="1:16" s="625" customFormat="1" ht="24" customHeight="1">
      <c r="A315" s="711">
        <v>10</v>
      </c>
      <c r="B315" s="481" t="s">
        <v>1037</v>
      </c>
      <c r="C315" s="644" t="s">
        <v>1038</v>
      </c>
      <c r="D315" s="624"/>
      <c r="E315" s="624"/>
      <c r="F315" s="624"/>
      <c r="G315" s="624">
        <v>1</v>
      </c>
      <c r="H315" s="624"/>
      <c r="I315" s="624"/>
      <c r="J315" s="624"/>
      <c r="K315" s="624"/>
      <c r="L315" s="624"/>
      <c r="M315" s="624"/>
      <c r="N315" s="624"/>
      <c r="O315" s="624"/>
      <c r="P315" s="624"/>
    </row>
    <row r="316" spans="1:16" s="625" customFormat="1" ht="24" customHeight="1">
      <c r="A316" s="711">
        <v>11</v>
      </c>
      <c r="B316" s="472" t="s">
        <v>1039</v>
      </c>
      <c r="C316" s="630" t="s">
        <v>1040</v>
      </c>
      <c r="D316" s="624"/>
      <c r="E316" s="624"/>
      <c r="F316" s="624"/>
      <c r="G316" s="624">
        <v>1</v>
      </c>
      <c r="H316" s="624"/>
      <c r="I316" s="624"/>
      <c r="J316" s="624"/>
      <c r="K316" s="624"/>
      <c r="L316" s="624"/>
      <c r="M316" s="624"/>
      <c r="N316" s="624"/>
      <c r="O316" s="624"/>
      <c r="P316" s="624"/>
    </row>
    <row r="317" spans="1:16" s="625" customFormat="1" ht="24" customHeight="1">
      <c r="A317" s="711">
        <v>12</v>
      </c>
      <c r="B317" s="481" t="s">
        <v>1041</v>
      </c>
      <c r="C317" s="644" t="s">
        <v>1042</v>
      </c>
      <c r="D317" s="624"/>
      <c r="E317" s="624"/>
      <c r="F317" s="624"/>
      <c r="G317" s="624"/>
      <c r="H317" s="624"/>
      <c r="I317" s="624">
        <v>1</v>
      </c>
      <c r="J317" s="624"/>
      <c r="K317" s="624"/>
      <c r="L317" s="624"/>
      <c r="M317" s="624"/>
      <c r="N317" s="624"/>
      <c r="O317" s="624"/>
      <c r="P317" s="624"/>
    </row>
    <row r="318" spans="1:16" s="625" customFormat="1" ht="24" customHeight="1">
      <c r="A318" s="711">
        <v>13</v>
      </c>
      <c r="B318" s="481" t="s">
        <v>1043</v>
      </c>
      <c r="C318" s="644" t="s">
        <v>1044</v>
      </c>
      <c r="D318" s="624"/>
      <c r="E318" s="624"/>
      <c r="F318" s="624"/>
      <c r="G318" s="624">
        <v>1</v>
      </c>
      <c r="H318" s="624"/>
      <c r="I318" s="624"/>
      <c r="J318" s="624"/>
      <c r="K318" s="624"/>
      <c r="L318" s="624"/>
      <c r="M318" s="624">
        <v>1</v>
      </c>
      <c r="N318" s="624"/>
      <c r="O318" s="624"/>
      <c r="P318" s="624"/>
    </row>
    <row r="319" spans="2:16" ht="26.25">
      <c r="B319" s="896" t="s">
        <v>380</v>
      </c>
      <c r="C319" s="896"/>
      <c r="D319" s="896"/>
      <c r="E319" s="896"/>
      <c r="F319" s="896"/>
      <c r="G319" s="896"/>
      <c r="H319" s="896"/>
      <c r="I319" s="896"/>
      <c r="J319" s="896"/>
      <c r="K319" s="896"/>
      <c r="L319" s="895" t="s">
        <v>1298</v>
      </c>
      <c r="M319" s="895"/>
      <c r="N319" s="895"/>
      <c r="O319" s="895"/>
      <c r="P319" s="895"/>
    </row>
    <row r="321" spans="1:16" s="101" customFormat="1" ht="23.25">
      <c r="A321" s="913" t="s">
        <v>188</v>
      </c>
      <c r="B321" s="899" t="s">
        <v>1156</v>
      </c>
      <c r="C321" s="900"/>
      <c r="D321" s="904" t="s">
        <v>297</v>
      </c>
      <c r="E321" s="904"/>
      <c r="F321" s="904"/>
      <c r="G321" s="904"/>
      <c r="H321" s="904"/>
      <c r="I321" s="904"/>
      <c r="J321" s="904"/>
      <c r="K321" s="904"/>
      <c r="L321" s="904"/>
      <c r="M321" s="904"/>
      <c r="N321" s="904"/>
      <c r="O321" s="904"/>
      <c r="P321" s="904"/>
    </row>
    <row r="322" spans="1:16" s="101" customFormat="1" ht="96" customHeight="1">
      <c r="A322" s="913"/>
      <c r="B322" s="901"/>
      <c r="C322" s="902"/>
      <c r="D322" s="105" t="s">
        <v>198</v>
      </c>
      <c r="E322" s="105" t="s">
        <v>199</v>
      </c>
      <c r="F322" s="105" t="s">
        <v>200</v>
      </c>
      <c r="G322" s="105" t="s">
        <v>201</v>
      </c>
      <c r="H322" s="105" t="s">
        <v>202</v>
      </c>
      <c r="I322" s="105" t="s">
        <v>203</v>
      </c>
      <c r="J322" s="105" t="s">
        <v>204</v>
      </c>
      <c r="K322" s="105" t="s">
        <v>205</v>
      </c>
      <c r="L322" s="105" t="s">
        <v>206</v>
      </c>
      <c r="M322" s="105" t="s">
        <v>207</v>
      </c>
      <c r="N322" s="105" t="s">
        <v>208</v>
      </c>
      <c r="O322" s="105" t="s">
        <v>209</v>
      </c>
      <c r="P322" s="105" t="s">
        <v>210</v>
      </c>
    </row>
    <row r="323" spans="1:16" s="625" customFormat="1" ht="24" customHeight="1">
      <c r="A323" s="711">
        <v>14</v>
      </c>
      <c r="B323" s="481" t="s">
        <v>1045</v>
      </c>
      <c r="C323" s="644" t="s">
        <v>1046</v>
      </c>
      <c r="D323" s="624"/>
      <c r="E323" s="624"/>
      <c r="F323" s="624"/>
      <c r="G323" s="624"/>
      <c r="H323" s="624"/>
      <c r="I323" s="624"/>
      <c r="J323" s="624"/>
      <c r="K323" s="624"/>
      <c r="L323" s="624"/>
      <c r="M323" s="624">
        <v>1</v>
      </c>
      <c r="N323" s="624"/>
      <c r="O323" s="624"/>
      <c r="P323" s="624"/>
    </row>
    <row r="324" spans="1:16" s="625" customFormat="1" ht="24" customHeight="1">
      <c r="A324" s="711">
        <v>15</v>
      </c>
      <c r="B324" s="472" t="s">
        <v>1047</v>
      </c>
      <c r="C324" s="630" t="s">
        <v>1048</v>
      </c>
      <c r="D324" s="624"/>
      <c r="E324" s="624"/>
      <c r="F324" s="624"/>
      <c r="G324" s="624"/>
      <c r="H324" s="624"/>
      <c r="I324" s="624">
        <v>1</v>
      </c>
      <c r="J324" s="624"/>
      <c r="K324" s="624"/>
      <c r="L324" s="624"/>
      <c r="M324" s="624">
        <v>1</v>
      </c>
      <c r="N324" s="624"/>
      <c r="O324" s="624"/>
      <c r="P324" s="624"/>
    </row>
    <row r="325" spans="1:16" s="625" customFormat="1" ht="24" customHeight="1">
      <c r="A325" s="711">
        <v>16</v>
      </c>
      <c r="B325" s="481" t="s">
        <v>1049</v>
      </c>
      <c r="C325" s="644" t="s">
        <v>1050</v>
      </c>
      <c r="D325" s="624"/>
      <c r="E325" s="624"/>
      <c r="F325" s="624"/>
      <c r="G325" s="624"/>
      <c r="H325" s="624"/>
      <c r="I325" s="624">
        <v>1</v>
      </c>
      <c r="J325" s="624"/>
      <c r="K325" s="624"/>
      <c r="L325" s="624"/>
      <c r="M325" s="624"/>
      <c r="N325" s="624"/>
      <c r="O325" s="624"/>
      <c r="P325" s="624"/>
    </row>
    <row r="326" spans="1:16" s="625" customFormat="1" ht="24" customHeight="1">
      <c r="A326" s="711">
        <v>17</v>
      </c>
      <c r="B326" s="481" t="s">
        <v>1051</v>
      </c>
      <c r="C326" s="644" t="s">
        <v>1052</v>
      </c>
      <c r="D326" s="624"/>
      <c r="E326" s="624"/>
      <c r="F326" s="624"/>
      <c r="G326" s="624"/>
      <c r="H326" s="624"/>
      <c r="I326" s="624">
        <v>1</v>
      </c>
      <c r="J326" s="624"/>
      <c r="K326" s="624"/>
      <c r="L326" s="624"/>
      <c r="M326" s="624">
        <v>1</v>
      </c>
      <c r="N326" s="624"/>
      <c r="O326" s="624"/>
      <c r="P326" s="624"/>
    </row>
    <row r="327" spans="1:16" s="625" customFormat="1" ht="24" customHeight="1">
      <c r="A327" s="711">
        <v>18</v>
      </c>
      <c r="B327" s="481" t="s">
        <v>1053</v>
      </c>
      <c r="C327" s="644" t="s">
        <v>1054</v>
      </c>
      <c r="D327" s="624"/>
      <c r="E327" s="624"/>
      <c r="F327" s="624"/>
      <c r="G327" s="624"/>
      <c r="H327" s="624"/>
      <c r="I327" s="624">
        <v>1</v>
      </c>
      <c r="J327" s="624"/>
      <c r="K327" s="624"/>
      <c r="L327" s="624"/>
      <c r="M327" s="624">
        <v>1</v>
      </c>
      <c r="N327" s="624"/>
      <c r="O327" s="624"/>
      <c r="P327" s="624"/>
    </row>
    <row r="328" spans="1:16" s="625" customFormat="1" ht="24" customHeight="1">
      <c r="A328" s="711">
        <v>19</v>
      </c>
      <c r="B328" s="472" t="s">
        <v>1055</v>
      </c>
      <c r="C328" s="630" t="s">
        <v>1056</v>
      </c>
      <c r="D328" s="624"/>
      <c r="E328" s="624"/>
      <c r="F328" s="624"/>
      <c r="G328" s="624"/>
      <c r="H328" s="624"/>
      <c r="I328" s="624">
        <v>1</v>
      </c>
      <c r="J328" s="624"/>
      <c r="K328" s="624"/>
      <c r="L328" s="624"/>
      <c r="M328" s="624">
        <v>1</v>
      </c>
      <c r="N328" s="624"/>
      <c r="O328" s="624"/>
      <c r="P328" s="624"/>
    </row>
    <row r="329" spans="1:16" s="625" customFormat="1" ht="24" customHeight="1">
      <c r="A329" s="711">
        <v>20</v>
      </c>
      <c r="B329" s="481" t="s">
        <v>1057</v>
      </c>
      <c r="C329" s="644" t="s">
        <v>1058</v>
      </c>
      <c r="D329" s="624"/>
      <c r="E329" s="624"/>
      <c r="F329" s="624"/>
      <c r="G329" s="624">
        <v>1</v>
      </c>
      <c r="H329" s="624"/>
      <c r="I329" s="624"/>
      <c r="J329" s="624"/>
      <c r="K329" s="624"/>
      <c r="L329" s="624"/>
      <c r="M329" s="624"/>
      <c r="N329" s="624"/>
      <c r="O329" s="624"/>
      <c r="P329" s="624"/>
    </row>
    <row r="330" spans="1:16" s="625" customFormat="1" ht="24" customHeight="1">
      <c r="A330" s="711">
        <v>21</v>
      </c>
      <c r="B330" s="481" t="s">
        <v>1059</v>
      </c>
      <c r="C330" s="644" t="s">
        <v>1060</v>
      </c>
      <c r="D330" s="624"/>
      <c r="E330" s="624"/>
      <c r="F330" s="624"/>
      <c r="G330" s="624">
        <v>1</v>
      </c>
      <c r="H330" s="624"/>
      <c r="I330" s="624">
        <v>1</v>
      </c>
      <c r="J330" s="624"/>
      <c r="K330" s="624"/>
      <c r="L330" s="624"/>
      <c r="M330" s="624"/>
      <c r="N330" s="624"/>
      <c r="O330" s="624"/>
      <c r="P330" s="624"/>
    </row>
    <row r="331" spans="1:16" s="625" customFormat="1" ht="24" customHeight="1">
      <c r="A331" s="711">
        <v>22</v>
      </c>
      <c r="B331" s="481" t="s">
        <v>1061</v>
      </c>
      <c r="C331" s="644" t="s">
        <v>1062</v>
      </c>
      <c r="D331" s="624"/>
      <c r="E331" s="624"/>
      <c r="F331" s="624"/>
      <c r="G331" s="624">
        <v>1</v>
      </c>
      <c r="H331" s="624"/>
      <c r="I331" s="624">
        <v>1</v>
      </c>
      <c r="J331" s="624"/>
      <c r="K331" s="624"/>
      <c r="L331" s="624"/>
      <c r="M331" s="624"/>
      <c r="N331" s="624"/>
      <c r="O331" s="624"/>
      <c r="P331" s="624"/>
    </row>
    <row r="332" spans="1:16" s="625" customFormat="1" ht="24" customHeight="1">
      <c r="A332" s="711">
        <v>23</v>
      </c>
      <c r="B332" s="483" t="s">
        <v>1063</v>
      </c>
      <c r="C332" s="645" t="s">
        <v>1064</v>
      </c>
      <c r="D332" s="624"/>
      <c r="E332" s="624"/>
      <c r="F332" s="624"/>
      <c r="G332" s="624"/>
      <c r="H332" s="624"/>
      <c r="I332" s="624">
        <v>1</v>
      </c>
      <c r="J332" s="624"/>
      <c r="K332" s="624"/>
      <c r="L332" s="624"/>
      <c r="M332" s="624"/>
      <c r="N332" s="624"/>
      <c r="O332" s="624"/>
      <c r="P332" s="624"/>
    </row>
    <row r="333" spans="1:16" s="625" customFormat="1" ht="24" customHeight="1">
      <c r="A333" s="711">
        <v>24</v>
      </c>
      <c r="B333" s="481" t="s">
        <v>1065</v>
      </c>
      <c r="C333" s="644" t="s">
        <v>1066</v>
      </c>
      <c r="D333" s="624"/>
      <c r="E333" s="624"/>
      <c r="F333" s="624"/>
      <c r="G333" s="624"/>
      <c r="H333" s="624"/>
      <c r="I333" s="624">
        <v>1</v>
      </c>
      <c r="J333" s="624"/>
      <c r="K333" s="624"/>
      <c r="L333" s="624"/>
      <c r="M333" s="624"/>
      <c r="N333" s="624"/>
      <c r="O333" s="624"/>
      <c r="P333" s="624"/>
    </row>
    <row r="334" spans="1:16" s="625" customFormat="1" ht="24" customHeight="1">
      <c r="A334" s="711">
        <v>25</v>
      </c>
      <c r="B334" s="481" t="s">
        <v>1067</v>
      </c>
      <c r="C334" s="644" t="s">
        <v>1068</v>
      </c>
      <c r="D334" s="624"/>
      <c r="E334" s="624"/>
      <c r="F334" s="624"/>
      <c r="G334" s="624"/>
      <c r="H334" s="624"/>
      <c r="I334" s="624">
        <v>1</v>
      </c>
      <c r="J334" s="624"/>
      <c r="K334" s="624"/>
      <c r="L334" s="624"/>
      <c r="M334" s="624">
        <v>1</v>
      </c>
      <c r="N334" s="624"/>
      <c r="O334" s="624"/>
      <c r="P334" s="624"/>
    </row>
    <row r="335" spans="1:16" s="625" customFormat="1" ht="24" customHeight="1">
      <c r="A335" s="711">
        <v>26</v>
      </c>
      <c r="B335" s="483" t="s">
        <v>1069</v>
      </c>
      <c r="C335" s="645" t="s">
        <v>1070</v>
      </c>
      <c r="D335" s="624"/>
      <c r="E335" s="624"/>
      <c r="F335" s="624"/>
      <c r="G335" s="624"/>
      <c r="H335" s="624"/>
      <c r="I335" s="624"/>
      <c r="J335" s="624"/>
      <c r="K335" s="624"/>
      <c r="L335" s="624"/>
      <c r="M335" s="624">
        <v>1</v>
      </c>
      <c r="N335" s="624"/>
      <c r="O335" s="624"/>
      <c r="P335" s="624"/>
    </row>
    <row r="336" spans="2:16" ht="26.25">
      <c r="B336" s="896" t="s">
        <v>380</v>
      </c>
      <c r="C336" s="896"/>
      <c r="D336" s="896"/>
      <c r="E336" s="896"/>
      <c r="F336" s="896"/>
      <c r="G336" s="896"/>
      <c r="H336" s="896"/>
      <c r="I336" s="896"/>
      <c r="J336" s="896"/>
      <c r="K336" s="896"/>
      <c r="L336" s="895" t="s">
        <v>1299</v>
      </c>
      <c r="M336" s="895"/>
      <c r="N336" s="895"/>
      <c r="O336" s="895"/>
      <c r="P336" s="895"/>
    </row>
    <row r="338" spans="1:16" s="101" customFormat="1" ht="23.25">
      <c r="A338" s="913" t="s">
        <v>188</v>
      </c>
      <c r="B338" s="899" t="s">
        <v>1156</v>
      </c>
      <c r="C338" s="900"/>
      <c r="D338" s="904" t="s">
        <v>297</v>
      </c>
      <c r="E338" s="904"/>
      <c r="F338" s="904"/>
      <c r="G338" s="904"/>
      <c r="H338" s="904"/>
      <c r="I338" s="904"/>
      <c r="J338" s="904"/>
      <c r="K338" s="904"/>
      <c r="L338" s="904"/>
      <c r="M338" s="904"/>
      <c r="N338" s="904"/>
      <c r="O338" s="904"/>
      <c r="P338" s="904"/>
    </row>
    <row r="339" spans="1:16" s="101" customFormat="1" ht="96" customHeight="1">
      <c r="A339" s="913"/>
      <c r="B339" s="901"/>
      <c r="C339" s="902"/>
      <c r="D339" s="105" t="s">
        <v>198</v>
      </c>
      <c r="E339" s="105" t="s">
        <v>199</v>
      </c>
      <c r="F339" s="105" t="s">
        <v>200</v>
      </c>
      <c r="G339" s="105" t="s">
        <v>201</v>
      </c>
      <c r="H339" s="105" t="s">
        <v>202</v>
      </c>
      <c r="I339" s="105" t="s">
        <v>203</v>
      </c>
      <c r="J339" s="105" t="s">
        <v>204</v>
      </c>
      <c r="K339" s="105" t="s">
        <v>205</v>
      </c>
      <c r="L339" s="105" t="s">
        <v>206</v>
      </c>
      <c r="M339" s="105" t="s">
        <v>207</v>
      </c>
      <c r="N339" s="105" t="s">
        <v>208</v>
      </c>
      <c r="O339" s="105" t="s">
        <v>209</v>
      </c>
      <c r="P339" s="105" t="s">
        <v>210</v>
      </c>
    </row>
    <row r="340" spans="1:16" s="625" customFormat="1" ht="24" customHeight="1">
      <c r="A340" s="711">
        <v>27</v>
      </c>
      <c r="B340" s="715" t="s">
        <v>1071</v>
      </c>
      <c r="C340" s="645" t="s">
        <v>1072</v>
      </c>
      <c r="D340" s="624"/>
      <c r="E340" s="624"/>
      <c r="F340" s="624"/>
      <c r="G340" s="624"/>
      <c r="H340" s="624"/>
      <c r="I340" s="624"/>
      <c r="J340" s="624"/>
      <c r="K340" s="624"/>
      <c r="L340" s="624"/>
      <c r="M340" s="624">
        <v>1</v>
      </c>
      <c r="N340" s="624"/>
      <c r="O340" s="624"/>
      <c r="P340" s="624"/>
    </row>
    <row r="341" spans="1:16" s="625" customFormat="1" ht="45" customHeight="1">
      <c r="A341" s="711">
        <v>28</v>
      </c>
      <c r="B341" s="715" t="s">
        <v>1073</v>
      </c>
      <c r="C341" s="646" t="s">
        <v>1074</v>
      </c>
      <c r="D341" s="624"/>
      <c r="E341" s="624"/>
      <c r="F341" s="624"/>
      <c r="G341" s="624">
        <v>1</v>
      </c>
      <c r="H341" s="624"/>
      <c r="I341" s="624"/>
      <c r="J341" s="624"/>
      <c r="K341" s="624"/>
      <c r="L341" s="624"/>
      <c r="M341" s="624"/>
      <c r="N341" s="624"/>
      <c r="O341" s="624"/>
      <c r="P341" s="624"/>
    </row>
    <row r="342" spans="1:16" s="625" customFormat="1" ht="42" customHeight="1">
      <c r="A342" s="711">
        <v>29</v>
      </c>
      <c r="B342" s="716" t="s">
        <v>1075</v>
      </c>
      <c r="C342" s="647" t="s">
        <v>1210</v>
      </c>
      <c r="D342" s="624"/>
      <c r="E342" s="624"/>
      <c r="F342" s="624"/>
      <c r="G342" s="624"/>
      <c r="H342" s="624"/>
      <c r="I342" s="624">
        <v>1</v>
      </c>
      <c r="J342" s="624"/>
      <c r="K342" s="624"/>
      <c r="L342" s="624"/>
      <c r="M342" s="624"/>
      <c r="N342" s="624"/>
      <c r="O342" s="624"/>
      <c r="P342" s="624"/>
    </row>
    <row r="343" spans="1:16" s="625" customFormat="1" ht="42" customHeight="1">
      <c r="A343" s="711">
        <v>30</v>
      </c>
      <c r="B343" s="715" t="s">
        <v>1076</v>
      </c>
      <c r="C343" s="646" t="s">
        <v>1211</v>
      </c>
      <c r="D343" s="624"/>
      <c r="E343" s="624"/>
      <c r="F343" s="624"/>
      <c r="G343" s="624"/>
      <c r="H343" s="624"/>
      <c r="I343" s="624">
        <v>1</v>
      </c>
      <c r="J343" s="624"/>
      <c r="K343" s="624"/>
      <c r="L343" s="624"/>
      <c r="M343" s="624"/>
      <c r="N343" s="624"/>
      <c r="O343" s="624"/>
      <c r="P343" s="624"/>
    </row>
    <row r="344" spans="1:16" s="625" customFormat="1" ht="24" customHeight="1">
      <c r="A344" s="711">
        <v>31</v>
      </c>
      <c r="B344" s="717" t="s">
        <v>1077</v>
      </c>
      <c r="C344" s="658" t="s">
        <v>1270</v>
      </c>
      <c r="D344" s="624"/>
      <c r="E344" s="624"/>
      <c r="F344" s="624"/>
      <c r="G344" s="624"/>
      <c r="H344" s="624"/>
      <c r="I344" s="624"/>
      <c r="J344" s="624"/>
      <c r="K344" s="624"/>
      <c r="L344" s="624"/>
      <c r="M344" s="624">
        <v>1</v>
      </c>
      <c r="N344" s="624"/>
      <c r="O344" s="624"/>
      <c r="P344" s="624"/>
    </row>
    <row r="345" spans="1:16" s="625" customFormat="1" ht="24" customHeight="1">
      <c r="A345" s="711">
        <v>32</v>
      </c>
      <c r="B345" s="717" t="s">
        <v>1078</v>
      </c>
      <c r="C345" s="658" t="s">
        <v>1271</v>
      </c>
      <c r="D345" s="624"/>
      <c r="E345" s="624"/>
      <c r="F345" s="624"/>
      <c r="G345" s="624"/>
      <c r="H345" s="624"/>
      <c r="I345" s="624">
        <v>1</v>
      </c>
      <c r="J345" s="624"/>
      <c r="K345" s="624"/>
      <c r="L345" s="624">
        <v>1</v>
      </c>
      <c r="M345" s="624">
        <v>1</v>
      </c>
      <c r="N345" s="624"/>
      <c r="O345" s="624"/>
      <c r="P345" s="624"/>
    </row>
    <row r="346" spans="1:16" s="625" customFormat="1" ht="24" customHeight="1">
      <c r="A346" s="711">
        <v>33</v>
      </c>
      <c r="B346" s="717" t="s">
        <v>1079</v>
      </c>
      <c r="C346" s="658" t="s">
        <v>1272</v>
      </c>
      <c r="D346" s="624"/>
      <c r="E346" s="624"/>
      <c r="F346" s="624"/>
      <c r="G346" s="624">
        <v>1</v>
      </c>
      <c r="H346" s="624"/>
      <c r="I346" s="624">
        <v>1</v>
      </c>
      <c r="J346" s="624"/>
      <c r="K346" s="624">
        <v>1</v>
      </c>
      <c r="L346" s="624"/>
      <c r="M346" s="624">
        <v>1</v>
      </c>
      <c r="N346" s="624"/>
      <c r="O346" s="624"/>
      <c r="P346" s="624"/>
    </row>
    <row r="347" spans="1:16" s="625" customFormat="1" ht="24" customHeight="1">
      <c r="A347" s="711">
        <v>34</v>
      </c>
      <c r="B347" s="718" t="s">
        <v>1080</v>
      </c>
      <c r="C347" s="630" t="s">
        <v>1081</v>
      </c>
      <c r="D347" s="624"/>
      <c r="E347" s="624"/>
      <c r="F347" s="624"/>
      <c r="G347" s="624"/>
      <c r="H347" s="624"/>
      <c r="I347" s="624"/>
      <c r="J347" s="624"/>
      <c r="K347" s="624"/>
      <c r="L347" s="624"/>
      <c r="M347" s="624">
        <v>1</v>
      </c>
      <c r="N347" s="624"/>
      <c r="O347" s="624"/>
      <c r="P347" s="624"/>
    </row>
    <row r="348" spans="1:16" s="625" customFormat="1" ht="24" customHeight="1">
      <c r="A348" s="711">
        <v>35</v>
      </c>
      <c r="B348" s="717" t="s">
        <v>1082</v>
      </c>
      <c r="C348" s="658" t="s">
        <v>1233</v>
      </c>
      <c r="D348" s="624"/>
      <c r="E348" s="624"/>
      <c r="F348" s="624">
        <v>1</v>
      </c>
      <c r="G348" s="624"/>
      <c r="H348" s="624"/>
      <c r="I348" s="624"/>
      <c r="J348" s="624"/>
      <c r="K348" s="624"/>
      <c r="L348" s="624"/>
      <c r="M348" s="624"/>
      <c r="N348" s="624"/>
      <c r="O348" s="624"/>
      <c r="P348" s="624"/>
    </row>
    <row r="349" spans="1:16" ht="24" customHeight="1">
      <c r="A349" s="714"/>
      <c r="B349" s="909" t="s">
        <v>125</v>
      </c>
      <c r="C349" s="910"/>
      <c r="D349" s="36">
        <f>SUM(D306:D348)</f>
        <v>0</v>
      </c>
      <c r="E349" s="36">
        <f aca="true" t="shared" si="4" ref="E349:P349">SUM(E306:E348)</f>
        <v>0</v>
      </c>
      <c r="F349" s="36">
        <f t="shared" si="4"/>
        <v>1</v>
      </c>
      <c r="G349" s="36">
        <f t="shared" si="4"/>
        <v>8</v>
      </c>
      <c r="H349" s="36">
        <f t="shared" si="4"/>
        <v>0</v>
      </c>
      <c r="I349" s="36">
        <f t="shared" si="4"/>
        <v>21</v>
      </c>
      <c r="J349" s="36">
        <f t="shared" si="4"/>
        <v>0</v>
      </c>
      <c r="K349" s="36">
        <f t="shared" si="4"/>
        <v>1</v>
      </c>
      <c r="L349" s="36">
        <f t="shared" si="4"/>
        <v>1</v>
      </c>
      <c r="M349" s="36">
        <f t="shared" si="4"/>
        <v>21</v>
      </c>
      <c r="N349" s="36">
        <f t="shared" si="4"/>
        <v>0</v>
      </c>
      <c r="O349" s="36">
        <f t="shared" si="4"/>
        <v>0</v>
      </c>
      <c r="P349" s="36">
        <f t="shared" si="4"/>
        <v>0</v>
      </c>
    </row>
    <row r="350" spans="2:16" ht="26.25">
      <c r="B350" s="896" t="s">
        <v>380</v>
      </c>
      <c r="C350" s="896"/>
      <c r="D350" s="896"/>
      <c r="E350" s="896"/>
      <c r="F350" s="896"/>
      <c r="G350" s="896"/>
      <c r="H350" s="896"/>
      <c r="I350" s="896"/>
      <c r="J350" s="896"/>
      <c r="K350" s="896"/>
      <c r="L350" s="895" t="s">
        <v>1300</v>
      </c>
      <c r="M350" s="895"/>
      <c r="N350" s="895"/>
      <c r="O350" s="895"/>
      <c r="P350" s="895"/>
    </row>
    <row r="352" spans="1:16" s="101" customFormat="1" ht="23.25">
      <c r="A352" s="913" t="s">
        <v>188</v>
      </c>
      <c r="B352" s="899" t="s">
        <v>1156</v>
      </c>
      <c r="C352" s="900"/>
      <c r="D352" s="904" t="s">
        <v>297</v>
      </c>
      <c r="E352" s="904"/>
      <c r="F352" s="904"/>
      <c r="G352" s="904"/>
      <c r="H352" s="904"/>
      <c r="I352" s="904"/>
      <c r="J352" s="904"/>
      <c r="K352" s="904"/>
      <c r="L352" s="904"/>
      <c r="M352" s="904"/>
      <c r="N352" s="904"/>
      <c r="O352" s="904"/>
      <c r="P352" s="904"/>
    </row>
    <row r="353" spans="1:16" s="101" customFormat="1" ht="96" customHeight="1">
      <c r="A353" s="913"/>
      <c r="B353" s="901"/>
      <c r="C353" s="902"/>
      <c r="D353" s="105" t="s">
        <v>198</v>
      </c>
      <c r="E353" s="105" t="s">
        <v>199</v>
      </c>
      <c r="F353" s="105" t="s">
        <v>200</v>
      </c>
      <c r="G353" s="105" t="s">
        <v>201</v>
      </c>
      <c r="H353" s="105" t="s">
        <v>202</v>
      </c>
      <c r="I353" s="105" t="s">
        <v>203</v>
      </c>
      <c r="J353" s="105" t="s">
        <v>204</v>
      </c>
      <c r="K353" s="105" t="s">
        <v>205</v>
      </c>
      <c r="L353" s="105" t="s">
        <v>206</v>
      </c>
      <c r="M353" s="105" t="s">
        <v>207</v>
      </c>
      <c r="N353" s="105" t="s">
        <v>208</v>
      </c>
      <c r="O353" s="105" t="s">
        <v>209</v>
      </c>
      <c r="P353" s="105" t="s">
        <v>210</v>
      </c>
    </row>
    <row r="354" spans="1:16" ht="24" customHeight="1">
      <c r="A354" s="712"/>
      <c r="B354" s="911" t="s">
        <v>1083</v>
      </c>
      <c r="C354" s="912"/>
      <c r="D354" s="457"/>
      <c r="E354" s="457"/>
      <c r="F354" s="457"/>
      <c r="G354" s="457"/>
      <c r="H354" s="457"/>
      <c r="I354" s="457"/>
      <c r="J354" s="457"/>
      <c r="K354" s="457"/>
      <c r="L354" s="457"/>
      <c r="M354" s="457"/>
      <c r="N354" s="457"/>
      <c r="O354" s="457"/>
      <c r="P354" s="457"/>
    </row>
    <row r="355" spans="1:16" s="625" customFormat="1" ht="24" customHeight="1">
      <c r="A355" s="713">
        <v>1</v>
      </c>
      <c r="B355" s="487" t="s">
        <v>1084</v>
      </c>
      <c r="C355" s="488" t="s">
        <v>1086</v>
      </c>
      <c r="D355" s="624"/>
      <c r="E355" s="624"/>
      <c r="F355" s="624"/>
      <c r="G355" s="624"/>
      <c r="H355" s="624"/>
      <c r="I355" s="624">
        <v>1</v>
      </c>
      <c r="J355" s="624"/>
      <c r="K355" s="624"/>
      <c r="L355" s="624"/>
      <c r="M355" s="624"/>
      <c r="N355" s="624"/>
      <c r="O355" s="624"/>
      <c r="P355" s="624"/>
    </row>
    <row r="356" spans="1:16" s="625" customFormat="1" ht="24" customHeight="1">
      <c r="A356" s="711">
        <v>2</v>
      </c>
      <c r="B356" s="484" t="s">
        <v>1087</v>
      </c>
      <c r="C356" s="486" t="s">
        <v>1088</v>
      </c>
      <c r="D356" s="624"/>
      <c r="E356" s="624"/>
      <c r="F356" s="624"/>
      <c r="G356" s="624">
        <v>1</v>
      </c>
      <c r="H356" s="624"/>
      <c r="I356" s="624">
        <v>1</v>
      </c>
      <c r="J356" s="624"/>
      <c r="K356" s="624"/>
      <c r="L356" s="624"/>
      <c r="M356" s="624"/>
      <c r="N356" s="624"/>
      <c r="O356" s="624"/>
      <c r="P356" s="624"/>
    </row>
    <row r="357" spans="1:16" s="625" customFormat="1" ht="24" customHeight="1">
      <c r="A357" s="711">
        <v>3</v>
      </c>
      <c r="B357" s="484" t="s">
        <v>1089</v>
      </c>
      <c r="C357" s="486" t="s">
        <v>1090</v>
      </c>
      <c r="D357" s="624"/>
      <c r="E357" s="624"/>
      <c r="F357" s="624"/>
      <c r="G357" s="624"/>
      <c r="H357" s="624"/>
      <c r="I357" s="624">
        <v>1</v>
      </c>
      <c r="J357" s="624"/>
      <c r="K357" s="624"/>
      <c r="L357" s="624"/>
      <c r="M357" s="624"/>
      <c r="N357" s="624"/>
      <c r="O357" s="624">
        <v>1</v>
      </c>
      <c r="P357" s="624"/>
    </row>
    <row r="358" spans="1:16" s="625" customFormat="1" ht="24" customHeight="1">
      <c r="A358" s="711">
        <v>4</v>
      </c>
      <c r="B358" s="484" t="s">
        <v>1091</v>
      </c>
      <c r="C358" s="486" t="s">
        <v>1092</v>
      </c>
      <c r="D358" s="624"/>
      <c r="E358" s="624"/>
      <c r="F358" s="624"/>
      <c r="G358" s="624"/>
      <c r="H358" s="624"/>
      <c r="I358" s="624">
        <v>1</v>
      </c>
      <c r="J358" s="624"/>
      <c r="K358" s="624"/>
      <c r="L358" s="624"/>
      <c r="M358" s="624"/>
      <c r="N358" s="624"/>
      <c r="O358" s="624"/>
      <c r="P358" s="624"/>
    </row>
    <row r="359" spans="1:16" s="625" customFormat="1" ht="24" customHeight="1">
      <c r="A359" s="711">
        <v>5</v>
      </c>
      <c r="B359" s="489" t="s">
        <v>1093</v>
      </c>
      <c r="C359" s="648" t="s">
        <v>1403</v>
      </c>
      <c r="D359" s="624"/>
      <c r="E359" s="624"/>
      <c r="F359" s="624"/>
      <c r="G359" s="624"/>
      <c r="H359" s="624"/>
      <c r="I359" s="624">
        <v>1</v>
      </c>
      <c r="J359" s="624"/>
      <c r="K359" s="624"/>
      <c r="L359" s="624"/>
      <c r="M359" s="624"/>
      <c r="N359" s="624"/>
      <c r="O359" s="624"/>
      <c r="P359" s="624"/>
    </row>
    <row r="360" spans="1:16" s="625" customFormat="1" ht="24" customHeight="1">
      <c r="A360" s="711">
        <v>6</v>
      </c>
      <c r="B360" s="490" t="s">
        <v>1404</v>
      </c>
      <c r="C360" s="649" t="s">
        <v>1405</v>
      </c>
      <c r="D360" s="624"/>
      <c r="E360" s="624"/>
      <c r="F360" s="624"/>
      <c r="G360" s="624">
        <v>1</v>
      </c>
      <c r="H360" s="624"/>
      <c r="I360" s="624">
        <v>1</v>
      </c>
      <c r="J360" s="624"/>
      <c r="K360" s="624"/>
      <c r="L360" s="624"/>
      <c r="M360" s="624"/>
      <c r="N360" s="624"/>
      <c r="O360" s="624"/>
      <c r="P360" s="624"/>
    </row>
    <row r="361" spans="1:16" s="625" customFormat="1" ht="24" customHeight="1">
      <c r="A361" s="711">
        <v>7</v>
      </c>
      <c r="B361" s="490" t="s">
        <v>1406</v>
      </c>
      <c r="C361" s="649" t="s">
        <v>1407</v>
      </c>
      <c r="D361" s="624"/>
      <c r="E361" s="624"/>
      <c r="F361" s="624"/>
      <c r="G361" s="624">
        <v>1</v>
      </c>
      <c r="H361" s="624"/>
      <c r="I361" s="624">
        <v>1</v>
      </c>
      <c r="J361" s="624"/>
      <c r="K361" s="624"/>
      <c r="L361" s="624"/>
      <c r="M361" s="624"/>
      <c r="N361" s="624"/>
      <c r="O361" s="624"/>
      <c r="P361" s="624"/>
    </row>
    <row r="362" spans="1:16" s="625" customFormat="1" ht="24" customHeight="1">
      <c r="A362" s="711">
        <v>8</v>
      </c>
      <c r="B362" s="490" t="s">
        <v>1408</v>
      </c>
      <c r="C362" s="649" t="s">
        <v>1409</v>
      </c>
      <c r="D362" s="624"/>
      <c r="E362" s="624"/>
      <c r="F362" s="624"/>
      <c r="G362" s="624">
        <v>1</v>
      </c>
      <c r="H362" s="624"/>
      <c r="I362" s="624">
        <v>1</v>
      </c>
      <c r="J362" s="624"/>
      <c r="K362" s="624"/>
      <c r="L362" s="624"/>
      <c r="M362" s="624"/>
      <c r="N362" s="624"/>
      <c r="O362" s="624"/>
      <c r="P362" s="624"/>
    </row>
    <row r="363" spans="1:16" s="625" customFormat="1" ht="24" customHeight="1">
      <c r="A363" s="711">
        <v>9</v>
      </c>
      <c r="B363" s="484" t="s">
        <v>1410</v>
      </c>
      <c r="C363" s="486" t="s">
        <v>1411</v>
      </c>
      <c r="D363" s="624"/>
      <c r="E363" s="624"/>
      <c r="F363" s="624"/>
      <c r="G363" s="624"/>
      <c r="H363" s="624"/>
      <c r="I363" s="624">
        <v>1</v>
      </c>
      <c r="J363" s="624"/>
      <c r="K363" s="624"/>
      <c r="L363" s="624"/>
      <c r="M363" s="624"/>
      <c r="N363" s="624"/>
      <c r="O363" s="624"/>
      <c r="P363" s="624"/>
    </row>
    <row r="364" spans="1:16" s="625" customFormat="1" ht="24" customHeight="1">
      <c r="A364" s="711">
        <v>10</v>
      </c>
      <c r="B364" s="484" t="s">
        <v>1412</v>
      </c>
      <c r="C364" s="486" t="s">
        <v>1413</v>
      </c>
      <c r="D364" s="624"/>
      <c r="E364" s="624"/>
      <c r="F364" s="624"/>
      <c r="G364" s="624"/>
      <c r="H364" s="624"/>
      <c r="I364" s="624">
        <v>1</v>
      </c>
      <c r="J364" s="624"/>
      <c r="K364" s="624"/>
      <c r="L364" s="624"/>
      <c r="M364" s="624"/>
      <c r="N364" s="624"/>
      <c r="O364" s="624"/>
      <c r="P364" s="624"/>
    </row>
    <row r="365" spans="1:16" s="625" customFormat="1" ht="24" customHeight="1">
      <c r="A365" s="711">
        <v>11</v>
      </c>
      <c r="B365" s="484" t="s">
        <v>1414</v>
      </c>
      <c r="C365" s="486" t="s">
        <v>1415</v>
      </c>
      <c r="D365" s="624"/>
      <c r="E365" s="624"/>
      <c r="F365" s="624"/>
      <c r="G365" s="624">
        <v>1</v>
      </c>
      <c r="H365" s="624"/>
      <c r="I365" s="624">
        <v>1</v>
      </c>
      <c r="J365" s="624"/>
      <c r="K365" s="624"/>
      <c r="L365" s="624"/>
      <c r="M365" s="624"/>
      <c r="N365" s="624"/>
      <c r="O365" s="624"/>
      <c r="P365" s="624"/>
    </row>
    <row r="366" spans="1:16" s="625" customFormat="1" ht="24" customHeight="1">
      <c r="A366" s="711">
        <v>12</v>
      </c>
      <c r="B366" s="484" t="s">
        <v>1416</v>
      </c>
      <c r="C366" s="486" t="s">
        <v>1417</v>
      </c>
      <c r="D366" s="624"/>
      <c r="E366" s="624"/>
      <c r="F366" s="624"/>
      <c r="G366" s="624">
        <v>1</v>
      </c>
      <c r="H366" s="624"/>
      <c r="I366" s="624"/>
      <c r="J366" s="624"/>
      <c r="K366" s="624"/>
      <c r="L366" s="624"/>
      <c r="M366" s="624"/>
      <c r="N366" s="624"/>
      <c r="O366" s="624"/>
      <c r="P366" s="624"/>
    </row>
    <row r="367" spans="2:16" ht="26.25">
      <c r="B367" s="896" t="s">
        <v>380</v>
      </c>
      <c r="C367" s="896"/>
      <c r="D367" s="896"/>
      <c r="E367" s="896"/>
      <c r="F367" s="896"/>
      <c r="G367" s="896"/>
      <c r="H367" s="896"/>
      <c r="I367" s="896"/>
      <c r="J367" s="896"/>
      <c r="K367" s="896"/>
      <c r="L367" s="895" t="s">
        <v>1301</v>
      </c>
      <c r="M367" s="895"/>
      <c r="N367" s="895"/>
      <c r="O367" s="895"/>
      <c r="P367" s="895"/>
    </row>
    <row r="369" spans="1:16" s="101" customFormat="1" ht="23.25">
      <c r="A369" s="913" t="s">
        <v>188</v>
      </c>
      <c r="B369" s="899" t="s">
        <v>1156</v>
      </c>
      <c r="C369" s="900"/>
      <c r="D369" s="904" t="s">
        <v>297</v>
      </c>
      <c r="E369" s="904"/>
      <c r="F369" s="904"/>
      <c r="G369" s="904"/>
      <c r="H369" s="904"/>
      <c r="I369" s="904"/>
      <c r="J369" s="904"/>
      <c r="K369" s="904"/>
      <c r="L369" s="904"/>
      <c r="M369" s="904"/>
      <c r="N369" s="904"/>
      <c r="O369" s="904"/>
      <c r="P369" s="904"/>
    </row>
    <row r="370" spans="1:16" s="101" customFormat="1" ht="96" customHeight="1">
      <c r="A370" s="913"/>
      <c r="B370" s="901"/>
      <c r="C370" s="902"/>
      <c r="D370" s="105" t="s">
        <v>198</v>
      </c>
      <c r="E370" s="105" t="s">
        <v>199</v>
      </c>
      <c r="F370" s="105" t="s">
        <v>200</v>
      </c>
      <c r="G370" s="105" t="s">
        <v>201</v>
      </c>
      <c r="H370" s="105" t="s">
        <v>202</v>
      </c>
      <c r="I370" s="105" t="s">
        <v>203</v>
      </c>
      <c r="J370" s="105" t="s">
        <v>204</v>
      </c>
      <c r="K370" s="105" t="s">
        <v>205</v>
      </c>
      <c r="L370" s="105" t="s">
        <v>206</v>
      </c>
      <c r="M370" s="105" t="s">
        <v>207</v>
      </c>
      <c r="N370" s="105" t="s">
        <v>208</v>
      </c>
      <c r="O370" s="105" t="s">
        <v>209</v>
      </c>
      <c r="P370" s="105" t="s">
        <v>210</v>
      </c>
    </row>
    <row r="371" spans="1:16" s="625" customFormat="1" ht="24" customHeight="1">
      <c r="A371" s="711">
        <v>13</v>
      </c>
      <c r="B371" s="491" t="s">
        <v>1418</v>
      </c>
      <c r="C371" s="650" t="s">
        <v>1419</v>
      </c>
      <c r="D371" s="624"/>
      <c r="E371" s="624"/>
      <c r="F371" s="624"/>
      <c r="G371" s="624"/>
      <c r="H371" s="624">
        <v>1</v>
      </c>
      <c r="I371" s="624"/>
      <c r="J371" s="624"/>
      <c r="K371" s="624"/>
      <c r="L371" s="624"/>
      <c r="M371" s="624"/>
      <c r="N371" s="624"/>
      <c r="O371" s="624"/>
      <c r="P371" s="624"/>
    </row>
    <row r="372" spans="1:16" s="625" customFormat="1" ht="24" customHeight="1">
      <c r="A372" s="711">
        <v>14</v>
      </c>
      <c r="B372" s="37" t="s">
        <v>1420</v>
      </c>
      <c r="C372" s="658" t="s">
        <v>1273</v>
      </c>
      <c r="D372" s="624"/>
      <c r="E372" s="624"/>
      <c r="F372" s="624"/>
      <c r="G372" s="624">
        <v>1</v>
      </c>
      <c r="H372" s="624"/>
      <c r="I372" s="624">
        <v>1</v>
      </c>
      <c r="J372" s="624"/>
      <c r="K372" s="624"/>
      <c r="L372" s="624"/>
      <c r="M372" s="624"/>
      <c r="N372" s="624"/>
      <c r="O372" s="624"/>
      <c r="P372" s="624"/>
    </row>
    <row r="373" spans="1:16" s="625" customFormat="1" ht="24" customHeight="1">
      <c r="A373" s="711">
        <v>15</v>
      </c>
      <c r="B373" s="484" t="s">
        <v>1421</v>
      </c>
      <c r="C373" s="486" t="s">
        <v>1422</v>
      </c>
      <c r="D373" s="624"/>
      <c r="E373" s="624"/>
      <c r="F373" s="624"/>
      <c r="G373" s="624"/>
      <c r="H373" s="624"/>
      <c r="I373" s="624">
        <v>1</v>
      </c>
      <c r="J373" s="624"/>
      <c r="K373" s="624"/>
      <c r="L373" s="624"/>
      <c r="M373" s="624"/>
      <c r="N373" s="624"/>
      <c r="O373" s="624"/>
      <c r="P373" s="624"/>
    </row>
    <row r="374" spans="1:16" s="625" customFormat="1" ht="24" customHeight="1">
      <c r="A374" s="711">
        <v>16</v>
      </c>
      <c r="B374" s="484" t="s">
        <v>1423</v>
      </c>
      <c r="C374" s="486" t="s">
        <v>1424</v>
      </c>
      <c r="D374" s="624"/>
      <c r="E374" s="624"/>
      <c r="F374" s="624"/>
      <c r="G374" s="624"/>
      <c r="H374" s="624"/>
      <c r="I374" s="624">
        <v>1</v>
      </c>
      <c r="J374" s="624"/>
      <c r="K374" s="624"/>
      <c r="L374" s="624"/>
      <c r="M374" s="624"/>
      <c r="N374" s="624"/>
      <c r="O374" s="624"/>
      <c r="P374" s="624"/>
    </row>
    <row r="375" spans="1:16" s="625" customFormat="1" ht="24" customHeight="1">
      <c r="A375" s="711">
        <v>17</v>
      </c>
      <c r="B375" s="491" t="s">
        <v>1425</v>
      </c>
      <c r="C375" s="650" t="s">
        <v>1426</v>
      </c>
      <c r="D375" s="624"/>
      <c r="E375" s="624"/>
      <c r="F375" s="624"/>
      <c r="G375" s="624"/>
      <c r="H375" s="624"/>
      <c r="I375" s="624">
        <v>1</v>
      </c>
      <c r="J375" s="624"/>
      <c r="K375" s="624"/>
      <c r="L375" s="624"/>
      <c r="M375" s="624"/>
      <c r="N375" s="624"/>
      <c r="O375" s="624"/>
      <c r="P375" s="624"/>
    </row>
    <row r="376" spans="1:16" s="625" customFormat="1" ht="24" customHeight="1">
      <c r="A376" s="711">
        <v>18</v>
      </c>
      <c r="B376" s="491" t="s">
        <v>1427</v>
      </c>
      <c r="C376" s="650" t="s">
        <v>1428</v>
      </c>
      <c r="D376" s="624"/>
      <c r="E376" s="624"/>
      <c r="F376" s="624"/>
      <c r="G376" s="624"/>
      <c r="H376" s="624"/>
      <c r="I376" s="624">
        <v>1</v>
      </c>
      <c r="J376" s="624"/>
      <c r="K376" s="624"/>
      <c r="L376" s="624"/>
      <c r="M376" s="624"/>
      <c r="N376" s="624"/>
      <c r="O376" s="624"/>
      <c r="P376" s="624"/>
    </row>
    <row r="377" spans="1:16" s="625" customFormat="1" ht="24" customHeight="1">
      <c r="A377" s="711">
        <v>19</v>
      </c>
      <c r="B377" s="484" t="s">
        <v>1429</v>
      </c>
      <c r="C377" s="486" t="s">
        <v>1430</v>
      </c>
      <c r="D377" s="624"/>
      <c r="E377" s="624"/>
      <c r="F377" s="624"/>
      <c r="G377" s="624"/>
      <c r="H377" s="624"/>
      <c r="I377" s="624">
        <v>1</v>
      </c>
      <c r="J377" s="624"/>
      <c r="K377" s="624"/>
      <c r="L377" s="624"/>
      <c r="M377" s="624"/>
      <c r="N377" s="624"/>
      <c r="O377" s="624"/>
      <c r="P377" s="624"/>
    </row>
    <row r="378" spans="1:16" s="625" customFormat="1" ht="24" customHeight="1">
      <c r="A378" s="711">
        <v>20</v>
      </c>
      <c r="B378" s="37" t="s">
        <v>1431</v>
      </c>
      <c r="C378" s="658" t="s">
        <v>1274</v>
      </c>
      <c r="D378" s="624"/>
      <c r="E378" s="624"/>
      <c r="F378" s="624"/>
      <c r="G378" s="624">
        <v>1</v>
      </c>
      <c r="H378" s="624"/>
      <c r="I378" s="624"/>
      <c r="J378" s="624"/>
      <c r="K378" s="624"/>
      <c r="L378" s="624"/>
      <c r="M378" s="624"/>
      <c r="N378" s="624"/>
      <c r="O378" s="624"/>
      <c r="P378" s="624"/>
    </row>
    <row r="379" spans="1:16" s="625" customFormat="1" ht="24" customHeight="1">
      <c r="A379" s="711">
        <v>21</v>
      </c>
      <c r="B379" s="484" t="s">
        <v>1432</v>
      </c>
      <c r="C379" s="486" t="s">
        <v>1433</v>
      </c>
      <c r="D379" s="624"/>
      <c r="E379" s="624"/>
      <c r="F379" s="624"/>
      <c r="G379" s="624"/>
      <c r="H379" s="624"/>
      <c r="I379" s="624">
        <v>1</v>
      </c>
      <c r="J379" s="624"/>
      <c r="K379" s="624"/>
      <c r="L379" s="624"/>
      <c r="M379" s="624"/>
      <c r="N379" s="624"/>
      <c r="O379" s="624"/>
      <c r="P379" s="624"/>
    </row>
    <row r="380" spans="1:16" s="625" customFormat="1" ht="47.25" customHeight="1">
      <c r="A380" s="711">
        <v>22</v>
      </c>
      <c r="B380" s="484" t="s">
        <v>1434</v>
      </c>
      <c r="C380" s="485" t="s">
        <v>1435</v>
      </c>
      <c r="D380" s="624"/>
      <c r="E380" s="624"/>
      <c r="F380" s="624"/>
      <c r="G380" s="624"/>
      <c r="H380" s="624"/>
      <c r="I380" s="624"/>
      <c r="J380" s="624"/>
      <c r="K380" s="624"/>
      <c r="L380" s="624"/>
      <c r="M380" s="624"/>
      <c r="N380" s="624"/>
      <c r="O380" s="624"/>
      <c r="P380" s="624">
        <v>1</v>
      </c>
    </row>
    <row r="381" spans="1:16" s="625" customFormat="1" ht="48.75" customHeight="1">
      <c r="A381" s="711">
        <v>23</v>
      </c>
      <c r="B381" s="491" t="s">
        <v>1436</v>
      </c>
      <c r="C381" s="492" t="s">
        <v>1437</v>
      </c>
      <c r="D381" s="624"/>
      <c r="E381" s="624"/>
      <c r="F381" s="624"/>
      <c r="G381" s="624"/>
      <c r="H381" s="624"/>
      <c r="I381" s="624">
        <v>1</v>
      </c>
      <c r="J381" s="624"/>
      <c r="K381" s="624"/>
      <c r="L381" s="624"/>
      <c r="M381" s="624"/>
      <c r="N381" s="624"/>
      <c r="O381" s="624"/>
      <c r="P381" s="624">
        <v>1</v>
      </c>
    </row>
    <row r="382" spans="2:16" ht="26.25">
      <c r="B382" s="896" t="s">
        <v>380</v>
      </c>
      <c r="C382" s="896"/>
      <c r="D382" s="896"/>
      <c r="E382" s="896"/>
      <c r="F382" s="896"/>
      <c r="G382" s="896"/>
      <c r="H382" s="896"/>
      <c r="I382" s="896"/>
      <c r="J382" s="896"/>
      <c r="K382" s="896"/>
      <c r="L382" s="895" t="s">
        <v>1302</v>
      </c>
      <c r="M382" s="895"/>
      <c r="N382" s="895"/>
      <c r="O382" s="895"/>
      <c r="P382" s="895"/>
    </row>
    <row r="384" spans="1:16" s="101" customFormat="1" ht="23.25">
      <c r="A384" s="913" t="s">
        <v>188</v>
      </c>
      <c r="B384" s="899" t="s">
        <v>1156</v>
      </c>
      <c r="C384" s="900"/>
      <c r="D384" s="904" t="s">
        <v>297</v>
      </c>
      <c r="E384" s="904"/>
      <c r="F384" s="904"/>
      <c r="G384" s="904"/>
      <c r="H384" s="904"/>
      <c r="I384" s="904"/>
      <c r="J384" s="904"/>
      <c r="K384" s="904"/>
      <c r="L384" s="904"/>
      <c r="M384" s="904"/>
      <c r="N384" s="904"/>
      <c r="O384" s="904"/>
      <c r="P384" s="904"/>
    </row>
    <row r="385" spans="1:16" s="101" customFormat="1" ht="96" customHeight="1">
      <c r="A385" s="913"/>
      <c r="B385" s="901"/>
      <c r="C385" s="902"/>
      <c r="D385" s="105" t="s">
        <v>198</v>
      </c>
      <c r="E385" s="105" t="s">
        <v>199</v>
      </c>
      <c r="F385" s="105" t="s">
        <v>200</v>
      </c>
      <c r="G385" s="105" t="s">
        <v>201</v>
      </c>
      <c r="H385" s="105" t="s">
        <v>202</v>
      </c>
      <c r="I385" s="105" t="s">
        <v>203</v>
      </c>
      <c r="J385" s="105" t="s">
        <v>204</v>
      </c>
      <c r="K385" s="105" t="s">
        <v>205</v>
      </c>
      <c r="L385" s="105" t="s">
        <v>206</v>
      </c>
      <c r="M385" s="105" t="s">
        <v>207</v>
      </c>
      <c r="N385" s="105" t="s">
        <v>208</v>
      </c>
      <c r="O385" s="105" t="s">
        <v>209</v>
      </c>
      <c r="P385" s="105" t="s">
        <v>210</v>
      </c>
    </row>
    <row r="386" spans="1:16" s="625" customFormat="1" ht="24" customHeight="1">
      <c r="A386" s="711">
        <v>24</v>
      </c>
      <c r="B386" s="491" t="s">
        <v>1438</v>
      </c>
      <c r="C386" s="705" t="s">
        <v>1439</v>
      </c>
      <c r="D386" s="624"/>
      <c r="E386" s="624"/>
      <c r="F386" s="624">
        <v>1</v>
      </c>
      <c r="G386" s="624"/>
      <c r="H386" s="624"/>
      <c r="I386" s="624"/>
      <c r="J386" s="624"/>
      <c r="K386" s="624"/>
      <c r="L386" s="624"/>
      <c r="M386" s="624"/>
      <c r="N386" s="624"/>
      <c r="O386" s="624"/>
      <c r="P386" s="624"/>
    </row>
    <row r="387" spans="1:16" s="625" customFormat="1" ht="24" customHeight="1">
      <c r="A387" s="711">
        <v>25</v>
      </c>
      <c r="B387" s="37" t="s">
        <v>1440</v>
      </c>
      <c r="C387" s="659" t="s">
        <v>1275</v>
      </c>
      <c r="D387" s="624"/>
      <c r="E387" s="624"/>
      <c r="F387" s="624"/>
      <c r="G387" s="624"/>
      <c r="H387" s="624"/>
      <c r="I387" s="624">
        <v>1</v>
      </c>
      <c r="J387" s="624"/>
      <c r="K387" s="624"/>
      <c r="L387" s="624"/>
      <c r="M387" s="624"/>
      <c r="N387" s="624"/>
      <c r="O387" s="624"/>
      <c r="P387" s="624"/>
    </row>
    <row r="388" spans="1:16" s="625" customFormat="1" ht="24" customHeight="1">
      <c r="A388" s="711">
        <v>26</v>
      </c>
      <c r="B388" s="493" t="s">
        <v>1441</v>
      </c>
      <c r="C388" s="494" t="s">
        <v>1442</v>
      </c>
      <c r="D388" s="624"/>
      <c r="E388" s="624"/>
      <c r="F388" s="624"/>
      <c r="G388" s="624"/>
      <c r="H388" s="624"/>
      <c r="I388" s="624">
        <v>1</v>
      </c>
      <c r="J388" s="624"/>
      <c r="K388" s="624"/>
      <c r="L388" s="624"/>
      <c r="M388" s="624"/>
      <c r="N388" s="624"/>
      <c r="O388" s="624"/>
      <c r="P388" s="624"/>
    </row>
    <row r="389" spans="1:16" s="625" customFormat="1" ht="24" customHeight="1">
      <c r="A389" s="711">
        <v>27</v>
      </c>
      <c r="B389" s="484" t="s">
        <v>1443</v>
      </c>
      <c r="C389" s="486" t="s">
        <v>1444</v>
      </c>
      <c r="D389" s="624"/>
      <c r="E389" s="624"/>
      <c r="F389" s="624"/>
      <c r="G389" s="624">
        <v>1</v>
      </c>
      <c r="H389" s="624"/>
      <c r="I389" s="624"/>
      <c r="J389" s="624"/>
      <c r="K389" s="624"/>
      <c r="L389" s="624"/>
      <c r="M389" s="624"/>
      <c r="N389" s="624"/>
      <c r="O389" s="624"/>
      <c r="P389" s="624"/>
    </row>
    <row r="390" spans="1:16" s="625" customFormat="1" ht="24" customHeight="1">
      <c r="A390" s="711">
        <v>28</v>
      </c>
      <c r="B390" s="491" t="s">
        <v>1450</v>
      </c>
      <c r="C390" s="650" t="s">
        <v>1451</v>
      </c>
      <c r="D390" s="624"/>
      <c r="E390" s="624"/>
      <c r="F390" s="624"/>
      <c r="G390" s="624">
        <v>1</v>
      </c>
      <c r="H390" s="624"/>
      <c r="I390" s="624"/>
      <c r="J390" s="624"/>
      <c r="K390" s="624"/>
      <c r="L390" s="624"/>
      <c r="M390" s="624"/>
      <c r="N390" s="624"/>
      <c r="O390" s="624"/>
      <c r="P390" s="624"/>
    </row>
    <row r="391" spans="1:16" s="625" customFormat="1" ht="24" customHeight="1">
      <c r="A391" s="711">
        <v>29</v>
      </c>
      <c r="B391" s="484" t="s">
        <v>1452</v>
      </c>
      <c r="C391" s="486" t="s">
        <v>1453</v>
      </c>
      <c r="D391" s="624"/>
      <c r="E391" s="624"/>
      <c r="F391" s="624"/>
      <c r="G391" s="624"/>
      <c r="H391" s="624"/>
      <c r="I391" s="624">
        <v>1</v>
      </c>
      <c r="J391" s="624"/>
      <c r="K391" s="624"/>
      <c r="L391" s="624"/>
      <c r="M391" s="624">
        <v>1</v>
      </c>
      <c r="N391" s="624"/>
      <c r="O391" s="624"/>
      <c r="P391" s="624"/>
    </row>
    <row r="392" spans="1:16" s="625" customFormat="1" ht="24" customHeight="1">
      <c r="A392" s="711">
        <v>30</v>
      </c>
      <c r="B392" s="484" t="s">
        <v>1454</v>
      </c>
      <c r="C392" s="486" t="s">
        <v>1455</v>
      </c>
      <c r="D392" s="624"/>
      <c r="E392" s="624"/>
      <c r="F392" s="624"/>
      <c r="G392" s="624"/>
      <c r="H392" s="624"/>
      <c r="I392" s="624">
        <v>1</v>
      </c>
      <c r="J392" s="624"/>
      <c r="K392" s="624"/>
      <c r="L392" s="624"/>
      <c r="M392" s="624">
        <v>1</v>
      </c>
      <c r="N392" s="624"/>
      <c r="O392" s="624"/>
      <c r="P392" s="624"/>
    </row>
    <row r="393" spans="1:16" s="625" customFormat="1" ht="24" customHeight="1">
      <c r="A393" s="711">
        <v>31</v>
      </c>
      <c r="B393" s="491" t="s">
        <v>1456</v>
      </c>
      <c r="C393" s="650" t="s">
        <v>1457</v>
      </c>
      <c r="D393" s="624"/>
      <c r="E393" s="624"/>
      <c r="F393" s="624"/>
      <c r="G393" s="624"/>
      <c r="H393" s="624"/>
      <c r="I393" s="624">
        <v>1</v>
      </c>
      <c r="J393" s="624"/>
      <c r="K393" s="624"/>
      <c r="L393" s="624"/>
      <c r="M393" s="624"/>
      <c r="N393" s="624"/>
      <c r="O393" s="624"/>
      <c r="P393" s="624"/>
    </row>
    <row r="394" spans="1:16" s="625" customFormat="1" ht="24" customHeight="1">
      <c r="A394" s="711">
        <v>32</v>
      </c>
      <c r="B394" s="491" t="s">
        <v>1458</v>
      </c>
      <c r="C394" s="492" t="s">
        <v>1459</v>
      </c>
      <c r="D394" s="624"/>
      <c r="E394" s="624"/>
      <c r="F394" s="624"/>
      <c r="G394" s="624"/>
      <c r="H394" s="624"/>
      <c r="I394" s="624">
        <v>1</v>
      </c>
      <c r="J394" s="624"/>
      <c r="K394" s="624"/>
      <c r="L394" s="624"/>
      <c r="M394" s="624"/>
      <c r="N394" s="624"/>
      <c r="O394" s="624"/>
      <c r="P394" s="624"/>
    </row>
    <row r="395" spans="1:16" s="625" customFormat="1" ht="24" customHeight="1">
      <c r="A395" s="711">
        <v>33</v>
      </c>
      <c r="B395" s="484" t="s">
        <v>1460</v>
      </c>
      <c r="C395" s="486" t="s">
        <v>1461</v>
      </c>
      <c r="D395" s="624"/>
      <c r="E395" s="624"/>
      <c r="F395" s="624"/>
      <c r="G395" s="624">
        <v>1</v>
      </c>
      <c r="H395" s="624"/>
      <c r="I395" s="624"/>
      <c r="J395" s="624"/>
      <c r="K395" s="624"/>
      <c r="L395" s="624"/>
      <c r="M395" s="624"/>
      <c r="N395" s="624"/>
      <c r="O395" s="624"/>
      <c r="P395" s="624"/>
    </row>
    <row r="396" spans="1:16" s="625" customFormat="1" ht="24" customHeight="1">
      <c r="A396" s="711">
        <v>34</v>
      </c>
      <c r="B396" s="491" t="s">
        <v>1462</v>
      </c>
      <c r="C396" s="650" t="s">
        <v>1463</v>
      </c>
      <c r="D396" s="624"/>
      <c r="E396" s="624"/>
      <c r="F396" s="624"/>
      <c r="G396" s="624"/>
      <c r="H396" s="624"/>
      <c r="I396" s="624">
        <v>1</v>
      </c>
      <c r="J396" s="624"/>
      <c r="K396" s="624"/>
      <c r="L396" s="624"/>
      <c r="M396" s="624"/>
      <c r="N396" s="624"/>
      <c r="O396" s="624"/>
      <c r="P396" s="624"/>
    </row>
    <row r="397" spans="1:16" s="625" customFormat="1" ht="24" customHeight="1">
      <c r="A397" s="711">
        <v>35</v>
      </c>
      <c r="B397" s="491" t="s">
        <v>1464</v>
      </c>
      <c r="C397" s="650" t="s">
        <v>1465</v>
      </c>
      <c r="D397" s="624"/>
      <c r="E397" s="624"/>
      <c r="F397" s="624"/>
      <c r="G397" s="624"/>
      <c r="H397" s="624"/>
      <c r="I397" s="624">
        <v>1</v>
      </c>
      <c r="J397" s="624"/>
      <c r="K397" s="624"/>
      <c r="L397" s="624"/>
      <c r="M397" s="624"/>
      <c r="N397" s="624"/>
      <c r="O397" s="624"/>
      <c r="P397" s="624"/>
    </row>
    <row r="398" spans="1:16" s="625" customFormat="1" ht="24" customHeight="1">
      <c r="A398" s="711">
        <v>36</v>
      </c>
      <c r="B398" s="495" t="s">
        <v>1466</v>
      </c>
      <c r="C398" s="651" t="s">
        <v>1467</v>
      </c>
      <c r="D398" s="624"/>
      <c r="E398" s="624"/>
      <c r="F398" s="624"/>
      <c r="G398" s="624">
        <v>1</v>
      </c>
      <c r="H398" s="624"/>
      <c r="I398" s="624"/>
      <c r="J398" s="624"/>
      <c r="K398" s="624"/>
      <c r="L398" s="624"/>
      <c r="M398" s="624"/>
      <c r="N398" s="624"/>
      <c r="O398" s="624"/>
      <c r="P398" s="624"/>
    </row>
    <row r="399" spans="2:16" ht="26.25">
      <c r="B399" s="896" t="s">
        <v>380</v>
      </c>
      <c r="C399" s="896"/>
      <c r="D399" s="896"/>
      <c r="E399" s="896"/>
      <c r="F399" s="896"/>
      <c r="G399" s="896"/>
      <c r="H399" s="896"/>
      <c r="I399" s="896"/>
      <c r="J399" s="896"/>
      <c r="K399" s="896"/>
      <c r="L399" s="895" t="s">
        <v>1303</v>
      </c>
      <c r="M399" s="895"/>
      <c r="N399" s="895"/>
      <c r="O399" s="895"/>
      <c r="P399" s="895"/>
    </row>
    <row r="401" spans="1:16" s="101" customFormat="1" ht="23.25">
      <c r="A401" s="913" t="s">
        <v>188</v>
      </c>
      <c r="B401" s="899" t="s">
        <v>1156</v>
      </c>
      <c r="C401" s="900"/>
      <c r="D401" s="904" t="s">
        <v>297</v>
      </c>
      <c r="E401" s="904"/>
      <c r="F401" s="904"/>
      <c r="G401" s="904"/>
      <c r="H401" s="904"/>
      <c r="I401" s="904"/>
      <c r="J401" s="904"/>
      <c r="K401" s="904"/>
      <c r="L401" s="904"/>
      <c r="M401" s="904"/>
      <c r="N401" s="904"/>
      <c r="O401" s="904"/>
      <c r="P401" s="904"/>
    </row>
    <row r="402" spans="1:16" s="101" customFormat="1" ht="96" customHeight="1">
      <c r="A402" s="913"/>
      <c r="B402" s="901"/>
      <c r="C402" s="902"/>
      <c r="D402" s="105" t="s">
        <v>198</v>
      </c>
      <c r="E402" s="105" t="s">
        <v>199</v>
      </c>
      <c r="F402" s="105" t="s">
        <v>200</v>
      </c>
      <c r="G402" s="105" t="s">
        <v>201</v>
      </c>
      <c r="H402" s="105" t="s">
        <v>202</v>
      </c>
      <c r="I402" s="105" t="s">
        <v>203</v>
      </c>
      <c r="J402" s="105" t="s">
        <v>204</v>
      </c>
      <c r="K402" s="105" t="s">
        <v>205</v>
      </c>
      <c r="L402" s="105" t="s">
        <v>206</v>
      </c>
      <c r="M402" s="105" t="s">
        <v>207</v>
      </c>
      <c r="N402" s="105" t="s">
        <v>208</v>
      </c>
      <c r="O402" s="105" t="s">
        <v>209</v>
      </c>
      <c r="P402" s="105" t="s">
        <v>210</v>
      </c>
    </row>
    <row r="403" spans="1:16" s="625" customFormat="1" ht="24" customHeight="1">
      <c r="A403" s="711">
        <v>37</v>
      </c>
      <c r="B403" s="484" t="s">
        <v>1468</v>
      </c>
      <c r="C403" s="486" t="s">
        <v>1469</v>
      </c>
      <c r="D403" s="624"/>
      <c r="E403" s="624"/>
      <c r="F403" s="624"/>
      <c r="G403" s="624"/>
      <c r="H403" s="624"/>
      <c r="I403" s="624">
        <v>1</v>
      </c>
      <c r="J403" s="624"/>
      <c r="K403" s="624"/>
      <c r="L403" s="624"/>
      <c r="M403" s="624">
        <v>1</v>
      </c>
      <c r="N403" s="624"/>
      <c r="O403" s="624"/>
      <c r="P403" s="624"/>
    </row>
    <row r="404" spans="1:16" s="625" customFormat="1" ht="24" customHeight="1">
      <c r="A404" s="711">
        <v>38</v>
      </c>
      <c r="B404" s="484" t="s">
        <v>1470</v>
      </c>
      <c r="C404" s="660" t="s">
        <v>1276</v>
      </c>
      <c r="D404" s="624"/>
      <c r="E404" s="624"/>
      <c r="F404" s="624"/>
      <c r="G404" s="624"/>
      <c r="H404" s="624"/>
      <c r="I404" s="624">
        <v>1</v>
      </c>
      <c r="J404" s="624"/>
      <c r="K404" s="624"/>
      <c r="L404" s="624"/>
      <c r="M404" s="624"/>
      <c r="N404" s="624"/>
      <c r="O404" s="624"/>
      <c r="P404" s="624"/>
    </row>
    <row r="405" spans="1:16" s="625" customFormat="1" ht="24" customHeight="1">
      <c r="A405" s="711">
        <v>39</v>
      </c>
      <c r="B405" s="491" t="s">
        <v>1471</v>
      </c>
      <c r="C405" s="650" t="s">
        <v>1472</v>
      </c>
      <c r="D405" s="624"/>
      <c r="E405" s="624"/>
      <c r="F405" s="624"/>
      <c r="G405" s="624"/>
      <c r="H405" s="624"/>
      <c r="I405" s="624">
        <v>1</v>
      </c>
      <c r="J405" s="624"/>
      <c r="K405" s="624"/>
      <c r="L405" s="624"/>
      <c r="M405" s="624"/>
      <c r="N405" s="624"/>
      <c r="O405" s="624"/>
      <c r="P405" s="624"/>
    </row>
    <row r="406" spans="1:16" s="625" customFormat="1" ht="24" customHeight="1">
      <c r="A406" s="711">
        <v>40</v>
      </c>
      <c r="B406" s="484" t="s">
        <v>1473</v>
      </c>
      <c r="C406" s="486" t="s">
        <v>1474</v>
      </c>
      <c r="D406" s="624"/>
      <c r="E406" s="624"/>
      <c r="F406" s="624"/>
      <c r="G406" s="624"/>
      <c r="H406" s="624"/>
      <c r="I406" s="624">
        <v>1</v>
      </c>
      <c r="J406" s="624"/>
      <c r="K406" s="624"/>
      <c r="L406" s="624"/>
      <c r="M406" s="624"/>
      <c r="N406" s="624"/>
      <c r="O406" s="624"/>
      <c r="P406" s="624"/>
    </row>
    <row r="407" spans="1:16" s="625" customFormat="1" ht="24" customHeight="1">
      <c r="A407" s="711">
        <v>41</v>
      </c>
      <c r="B407" s="484" t="s">
        <v>1475</v>
      </c>
      <c r="C407" s="486" t="s">
        <v>1476</v>
      </c>
      <c r="D407" s="624"/>
      <c r="E407" s="624"/>
      <c r="F407" s="624"/>
      <c r="G407" s="624"/>
      <c r="H407" s="624"/>
      <c r="I407" s="624">
        <v>1</v>
      </c>
      <c r="J407" s="624"/>
      <c r="K407" s="624"/>
      <c r="L407" s="624"/>
      <c r="M407" s="624"/>
      <c r="N407" s="624"/>
      <c r="O407" s="624"/>
      <c r="P407" s="624"/>
    </row>
    <row r="408" spans="1:16" s="625" customFormat="1" ht="24" customHeight="1">
      <c r="A408" s="711">
        <v>42</v>
      </c>
      <c r="B408" s="491" t="s">
        <v>1477</v>
      </c>
      <c r="C408" s="650" t="s">
        <v>1478</v>
      </c>
      <c r="D408" s="624"/>
      <c r="E408" s="624"/>
      <c r="F408" s="624"/>
      <c r="G408" s="624"/>
      <c r="H408" s="624">
        <v>1</v>
      </c>
      <c r="I408" s="624"/>
      <c r="J408" s="624"/>
      <c r="K408" s="624"/>
      <c r="L408" s="624"/>
      <c r="M408" s="624"/>
      <c r="N408" s="624"/>
      <c r="O408" s="624"/>
      <c r="P408" s="624"/>
    </row>
    <row r="409" spans="1:16" s="625" customFormat="1" ht="24" customHeight="1">
      <c r="A409" s="711">
        <v>43</v>
      </c>
      <c r="B409" s="652" t="s">
        <v>1479</v>
      </c>
      <c r="C409" s="653" t="s">
        <v>1480</v>
      </c>
      <c r="D409" s="624"/>
      <c r="E409" s="624"/>
      <c r="F409" s="624"/>
      <c r="G409" s="624">
        <v>1</v>
      </c>
      <c r="H409" s="624"/>
      <c r="I409" s="624">
        <v>1</v>
      </c>
      <c r="J409" s="624"/>
      <c r="K409" s="624"/>
      <c r="L409" s="624"/>
      <c r="M409" s="624"/>
      <c r="N409" s="624"/>
      <c r="O409" s="624"/>
      <c r="P409" s="624"/>
    </row>
    <row r="410" spans="1:16" s="625" customFormat="1" ht="24" customHeight="1">
      <c r="A410" s="711">
        <v>44</v>
      </c>
      <c r="B410" s="491" t="s">
        <v>1481</v>
      </c>
      <c r="C410" s="650" t="s">
        <v>1482</v>
      </c>
      <c r="D410" s="624"/>
      <c r="E410" s="624"/>
      <c r="F410" s="624"/>
      <c r="G410" s="624"/>
      <c r="H410" s="624"/>
      <c r="I410" s="624">
        <v>1</v>
      </c>
      <c r="J410" s="624"/>
      <c r="K410" s="624"/>
      <c r="L410" s="624"/>
      <c r="M410" s="624"/>
      <c r="N410" s="624"/>
      <c r="O410" s="624"/>
      <c r="P410" s="624"/>
    </row>
    <row r="411" spans="1:16" s="625" customFormat="1" ht="24" customHeight="1">
      <c r="A411" s="711">
        <v>45</v>
      </c>
      <c r="B411" s="484" t="s">
        <v>1483</v>
      </c>
      <c r="C411" s="486" t="s">
        <v>1484</v>
      </c>
      <c r="D411" s="624"/>
      <c r="E411" s="624"/>
      <c r="F411" s="624"/>
      <c r="G411" s="624"/>
      <c r="H411" s="624"/>
      <c r="I411" s="624">
        <v>1</v>
      </c>
      <c r="J411" s="624"/>
      <c r="K411" s="624"/>
      <c r="L411" s="624"/>
      <c r="M411" s="624"/>
      <c r="N411" s="624"/>
      <c r="O411" s="624"/>
      <c r="P411" s="624"/>
    </row>
    <row r="412" spans="1:16" s="625" customFormat="1" ht="24" customHeight="1">
      <c r="A412" s="711">
        <v>46</v>
      </c>
      <c r="B412" s="484" t="s">
        <v>1485</v>
      </c>
      <c r="C412" s="660" t="s">
        <v>1277</v>
      </c>
      <c r="D412" s="624"/>
      <c r="E412" s="624"/>
      <c r="F412" s="624"/>
      <c r="G412" s="624"/>
      <c r="H412" s="624"/>
      <c r="I412" s="624">
        <v>1</v>
      </c>
      <c r="J412" s="624"/>
      <c r="K412" s="624"/>
      <c r="L412" s="624"/>
      <c r="M412" s="624"/>
      <c r="N412" s="624"/>
      <c r="O412" s="624"/>
      <c r="P412" s="624"/>
    </row>
    <row r="413" spans="1:16" s="625" customFormat="1" ht="24" customHeight="1">
      <c r="A413" s="711">
        <v>47</v>
      </c>
      <c r="B413" s="484" t="s">
        <v>1486</v>
      </c>
      <c r="C413" s="485" t="s">
        <v>1487</v>
      </c>
      <c r="D413" s="624"/>
      <c r="E413" s="624"/>
      <c r="F413" s="624"/>
      <c r="G413" s="624"/>
      <c r="H413" s="624"/>
      <c r="I413" s="624">
        <v>1</v>
      </c>
      <c r="J413" s="624"/>
      <c r="K413" s="624"/>
      <c r="L413" s="624"/>
      <c r="M413" s="624"/>
      <c r="N413" s="624"/>
      <c r="O413" s="624"/>
      <c r="P413" s="624"/>
    </row>
    <row r="414" spans="1:16" s="625" customFormat="1" ht="24" customHeight="1">
      <c r="A414" s="711">
        <v>48</v>
      </c>
      <c r="B414" s="491" t="s">
        <v>1488</v>
      </c>
      <c r="C414" s="650" t="s">
        <v>1489</v>
      </c>
      <c r="D414" s="624"/>
      <c r="E414" s="624"/>
      <c r="F414" s="624"/>
      <c r="G414" s="624"/>
      <c r="H414" s="624"/>
      <c r="I414" s="624">
        <v>1</v>
      </c>
      <c r="J414" s="624"/>
      <c r="K414" s="624"/>
      <c r="L414" s="624"/>
      <c r="M414" s="624"/>
      <c r="N414" s="624"/>
      <c r="O414" s="624"/>
      <c r="P414" s="624"/>
    </row>
    <row r="415" spans="1:16" s="625" customFormat="1" ht="24" customHeight="1">
      <c r="A415" s="711">
        <v>49</v>
      </c>
      <c r="B415" s="484" t="s">
        <v>1490</v>
      </c>
      <c r="C415" s="486" t="s">
        <v>1478</v>
      </c>
      <c r="D415" s="624"/>
      <c r="E415" s="624"/>
      <c r="F415" s="624">
        <v>1</v>
      </c>
      <c r="G415" s="624"/>
      <c r="H415" s="624"/>
      <c r="I415" s="624"/>
      <c r="J415" s="624"/>
      <c r="K415" s="624"/>
      <c r="L415" s="624"/>
      <c r="M415" s="624"/>
      <c r="N415" s="624"/>
      <c r="O415" s="624"/>
      <c r="P415" s="624"/>
    </row>
    <row r="416" spans="2:16" ht="26.25">
      <c r="B416" s="896" t="s">
        <v>380</v>
      </c>
      <c r="C416" s="896"/>
      <c r="D416" s="896"/>
      <c r="E416" s="896"/>
      <c r="F416" s="896"/>
      <c r="G416" s="896"/>
      <c r="H416" s="896"/>
      <c r="I416" s="896"/>
      <c r="J416" s="896"/>
      <c r="K416" s="896"/>
      <c r="L416" s="895" t="s">
        <v>1304</v>
      </c>
      <c r="M416" s="895"/>
      <c r="N416" s="895"/>
      <c r="O416" s="895"/>
      <c r="P416" s="895"/>
    </row>
    <row r="418" spans="1:16" s="101" customFormat="1" ht="23.25">
      <c r="A418" s="913" t="s">
        <v>188</v>
      </c>
      <c r="B418" s="899" t="s">
        <v>1156</v>
      </c>
      <c r="C418" s="900"/>
      <c r="D418" s="904" t="s">
        <v>297</v>
      </c>
      <c r="E418" s="904"/>
      <c r="F418" s="904"/>
      <c r="G418" s="904"/>
      <c r="H418" s="904"/>
      <c r="I418" s="904"/>
      <c r="J418" s="904"/>
      <c r="K418" s="904"/>
      <c r="L418" s="904"/>
      <c r="M418" s="904"/>
      <c r="N418" s="904"/>
      <c r="O418" s="904"/>
      <c r="P418" s="904"/>
    </row>
    <row r="419" spans="1:16" s="101" customFormat="1" ht="96" customHeight="1">
      <c r="A419" s="913"/>
      <c r="B419" s="901"/>
      <c r="C419" s="902"/>
      <c r="D419" s="105" t="s">
        <v>198</v>
      </c>
      <c r="E419" s="105" t="s">
        <v>199</v>
      </c>
      <c r="F419" s="105" t="s">
        <v>200</v>
      </c>
      <c r="G419" s="105" t="s">
        <v>201</v>
      </c>
      <c r="H419" s="105" t="s">
        <v>202</v>
      </c>
      <c r="I419" s="105" t="s">
        <v>203</v>
      </c>
      <c r="J419" s="105" t="s">
        <v>204</v>
      </c>
      <c r="K419" s="105" t="s">
        <v>205</v>
      </c>
      <c r="L419" s="105" t="s">
        <v>206</v>
      </c>
      <c r="M419" s="105" t="s">
        <v>207</v>
      </c>
      <c r="N419" s="105" t="s">
        <v>208</v>
      </c>
      <c r="O419" s="105" t="s">
        <v>209</v>
      </c>
      <c r="P419" s="105" t="s">
        <v>210</v>
      </c>
    </row>
    <row r="420" spans="1:16" s="625" customFormat="1" ht="24" customHeight="1">
      <c r="A420" s="711">
        <v>50</v>
      </c>
      <c r="B420" s="484" t="s">
        <v>1491</v>
      </c>
      <c r="C420" s="486" t="s">
        <v>1492</v>
      </c>
      <c r="D420" s="624"/>
      <c r="E420" s="624"/>
      <c r="F420" s="624"/>
      <c r="G420" s="624">
        <v>1</v>
      </c>
      <c r="H420" s="624"/>
      <c r="I420" s="624">
        <v>1</v>
      </c>
      <c r="J420" s="624"/>
      <c r="K420" s="624"/>
      <c r="L420" s="624"/>
      <c r="M420" s="624"/>
      <c r="N420" s="624"/>
      <c r="O420" s="624"/>
      <c r="P420" s="624"/>
    </row>
    <row r="421" spans="1:16" s="625" customFormat="1" ht="24" customHeight="1">
      <c r="A421" s="711">
        <v>51</v>
      </c>
      <c r="B421" s="491" t="s">
        <v>1493</v>
      </c>
      <c r="C421" s="492" t="s">
        <v>1494</v>
      </c>
      <c r="D421" s="624"/>
      <c r="E421" s="624"/>
      <c r="F421" s="624"/>
      <c r="G421" s="624"/>
      <c r="H421" s="624"/>
      <c r="I421" s="624">
        <v>1</v>
      </c>
      <c r="J421" s="624"/>
      <c r="K421" s="624"/>
      <c r="L421" s="624"/>
      <c r="M421" s="624"/>
      <c r="N421" s="624"/>
      <c r="O421" s="624"/>
      <c r="P421" s="624">
        <v>1</v>
      </c>
    </row>
    <row r="422" spans="1:16" ht="24" customHeight="1">
      <c r="A422" s="714"/>
      <c r="B422" s="909" t="s">
        <v>125</v>
      </c>
      <c r="C422" s="910"/>
      <c r="D422" s="36">
        <f>SUM(D354:D421)</f>
        <v>0</v>
      </c>
      <c r="E422" s="36">
        <f aca="true" t="shared" si="5" ref="E422:P422">SUM(E354:E421)</f>
        <v>0</v>
      </c>
      <c r="F422" s="36">
        <f t="shared" si="5"/>
        <v>2</v>
      </c>
      <c r="G422" s="36">
        <f t="shared" si="5"/>
        <v>14</v>
      </c>
      <c r="H422" s="36">
        <f t="shared" si="5"/>
        <v>2</v>
      </c>
      <c r="I422" s="36">
        <f t="shared" si="5"/>
        <v>40</v>
      </c>
      <c r="J422" s="36">
        <f t="shared" si="5"/>
        <v>0</v>
      </c>
      <c r="K422" s="36">
        <f t="shared" si="5"/>
        <v>0</v>
      </c>
      <c r="L422" s="36">
        <f t="shared" si="5"/>
        <v>0</v>
      </c>
      <c r="M422" s="36">
        <f t="shared" si="5"/>
        <v>3</v>
      </c>
      <c r="N422" s="36">
        <f t="shared" si="5"/>
        <v>0</v>
      </c>
      <c r="O422" s="36">
        <f t="shared" si="5"/>
        <v>1</v>
      </c>
      <c r="P422" s="36">
        <f t="shared" si="5"/>
        <v>3</v>
      </c>
    </row>
    <row r="423" spans="1:16" ht="24" customHeight="1">
      <c r="A423" s="712"/>
      <c r="B423" s="911" t="s">
        <v>540</v>
      </c>
      <c r="C423" s="912"/>
      <c r="D423" s="457"/>
      <c r="E423" s="457"/>
      <c r="F423" s="457"/>
      <c r="G423" s="457"/>
      <c r="H423" s="457"/>
      <c r="I423" s="457"/>
      <c r="J423" s="457"/>
      <c r="K423" s="457"/>
      <c r="L423" s="457"/>
      <c r="M423" s="457"/>
      <c r="N423" s="457"/>
      <c r="O423" s="457"/>
      <c r="P423" s="457"/>
    </row>
    <row r="424" spans="1:16" s="625" customFormat="1" ht="23.25">
      <c r="A424" s="713">
        <v>1</v>
      </c>
      <c r="B424" s="498" t="s">
        <v>1495</v>
      </c>
      <c r="C424" s="499" t="s">
        <v>1496</v>
      </c>
      <c r="D424" s="624"/>
      <c r="E424" s="624"/>
      <c r="F424" s="624"/>
      <c r="G424" s="624"/>
      <c r="H424" s="624"/>
      <c r="I424" s="624">
        <v>1</v>
      </c>
      <c r="J424" s="624"/>
      <c r="K424" s="624"/>
      <c r="L424" s="624">
        <v>1</v>
      </c>
      <c r="M424" s="624">
        <v>1</v>
      </c>
      <c r="N424" s="624"/>
      <c r="O424" s="624"/>
      <c r="P424" s="624"/>
    </row>
    <row r="425" spans="1:16" s="625" customFormat="1" ht="23.25">
      <c r="A425" s="711">
        <v>2</v>
      </c>
      <c r="B425" s="496" t="s">
        <v>1497</v>
      </c>
      <c r="C425" s="497" t="s">
        <v>1499</v>
      </c>
      <c r="D425" s="624"/>
      <c r="E425" s="624"/>
      <c r="F425" s="624"/>
      <c r="G425" s="624">
        <v>1</v>
      </c>
      <c r="H425" s="624"/>
      <c r="I425" s="624"/>
      <c r="J425" s="624"/>
      <c r="K425" s="624"/>
      <c r="L425" s="624"/>
      <c r="M425" s="624">
        <v>1</v>
      </c>
      <c r="N425" s="624"/>
      <c r="O425" s="624"/>
      <c r="P425" s="624"/>
    </row>
    <row r="426" spans="1:16" s="625" customFormat="1" ht="23.25">
      <c r="A426" s="711">
        <v>3</v>
      </c>
      <c r="B426" s="500" t="s">
        <v>1500</v>
      </c>
      <c r="C426" s="654" t="s">
        <v>1501</v>
      </c>
      <c r="D426" s="624"/>
      <c r="E426" s="624"/>
      <c r="F426" s="624"/>
      <c r="G426" s="624">
        <v>1</v>
      </c>
      <c r="H426" s="624"/>
      <c r="I426" s="624"/>
      <c r="J426" s="624"/>
      <c r="K426" s="624"/>
      <c r="L426" s="624"/>
      <c r="M426" s="624"/>
      <c r="N426" s="624"/>
      <c r="O426" s="624"/>
      <c r="P426" s="624"/>
    </row>
    <row r="427" spans="1:16" s="625" customFormat="1" ht="23.25">
      <c r="A427" s="711">
        <v>4</v>
      </c>
      <c r="B427" s="496" t="s">
        <v>0</v>
      </c>
      <c r="C427" s="497" t="s">
        <v>1</v>
      </c>
      <c r="D427" s="624"/>
      <c r="E427" s="624"/>
      <c r="F427" s="624"/>
      <c r="G427" s="624"/>
      <c r="H427" s="624"/>
      <c r="I427" s="624">
        <v>1</v>
      </c>
      <c r="J427" s="624"/>
      <c r="K427" s="624"/>
      <c r="L427" s="624">
        <v>1</v>
      </c>
      <c r="M427" s="624">
        <v>1</v>
      </c>
      <c r="N427" s="624"/>
      <c r="O427" s="624"/>
      <c r="P427" s="624"/>
    </row>
    <row r="428" spans="1:16" s="625" customFormat="1" ht="36">
      <c r="A428" s="711">
        <v>5</v>
      </c>
      <c r="B428" s="501" t="s">
        <v>2</v>
      </c>
      <c r="C428" s="502" t="s">
        <v>3</v>
      </c>
      <c r="D428" s="624"/>
      <c r="E428" s="624"/>
      <c r="F428" s="624"/>
      <c r="G428" s="624"/>
      <c r="H428" s="624"/>
      <c r="I428" s="624">
        <v>1</v>
      </c>
      <c r="J428" s="624"/>
      <c r="K428" s="624"/>
      <c r="L428" s="624">
        <v>1</v>
      </c>
      <c r="M428" s="624">
        <v>1</v>
      </c>
      <c r="N428" s="624"/>
      <c r="O428" s="624"/>
      <c r="P428" s="624"/>
    </row>
    <row r="429" spans="1:16" s="625" customFormat="1" ht="23.25">
      <c r="A429" s="711">
        <v>6</v>
      </c>
      <c r="B429" s="501" t="s">
        <v>4</v>
      </c>
      <c r="C429" s="503" t="s">
        <v>656</v>
      </c>
      <c r="D429" s="624"/>
      <c r="E429" s="624"/>
      <c r="F429" s="624"/>
      <c r="G429" s="624"/>
      <c r="H429" s="624"/>
      <c r="I429" s="624">
        <v>1</v>
      </c>
      <c r="J429" s="624"/>
      <c r="K429" s="624"/>
      <c r="L429" s="624"/>
      <c r="M429" s="624">
        <v>1</v>
      </c>
      <c r="N429" s="624"/>
      <c r="O429" s="624"/>
      <c r="P429" s="624"/>
    </row>
    <row r="430" spans="1:16" s="625" customFormat="1" ht="23.25">
      <c r="A430" s="711">
        <v>7</v>
      </c>
      <c r="B430" s="501" t="s">
        <v>5</v>
      </c>
      <c r="C430" s="503" t="s">
        <v>6</v>
      </c>
      <c r="D430" s="624"/>
      <c r="E430" s="624"/>
      <c r="F430" s="624"/>
      <c r="G430" s="624"/>
      <c r="H430" s="624"/>
      <c r="I430" s="624">
        <v>1</v>
      </c>
      <c r="J430" s="624"/>
      <c r="K430" s="624"/>
      <c r="L430" s="624">
        <v>1</v>
      </c>
      <c r="M430" s="624">
        <v>1</v>
      </c>
      <c r="N430" s="624"/>
      <c r="O430" s="624"/>
      <c r="P430" s="624"/>
    </row>
    <row r="431" spans="1:16" s="625" customFormat="1" ht="36">
      <c r="A431" s="711">
        <v>8</v>
      </c>
      <c r="B431" s="500" t="s">
        <v>7</v>
      </c>
      <c r="C431" s="655" t="s">
        <v>8</v>
      </c>
      <c r="D431" s="624"/>
      <c r="E431" s="624"/>
      <c r="F431" s="624"/>
      <c r="G431" s="624"/>
      <c r="H431" s="624"/>
      <c r="I431" s="624">
        <v>1</v>
      </c>
      <c r="J431" s="624"/>
      <c r="K431" s="624"/>
      <c r="L431" s="624"/>
      <c r="M431" s="624">
        <v>1</v>
      </c>
      <c r="N431" s="624"/>
      <c r="O431" s="624"/>
      <c r="P431" s="624"/>
    </row>
    <row r="432" spans="2:16" ht="26.25">
      <c r="B432" s="896" t="s">
        <v>380</v>
      </c>
      <c r="C432" s="896"/>
      <c r="D432" s="896"/>
      <c r="E432" s="896"/>
      <c r="F432" s="896"/>
      <c r="G432" s="896"/>
      <c r="H432" s="896"/>
      <c r="I432" s="896"/>
      <c r="J432" s="896"/>
      <c r="K432" s="896"/>
      <c r="L432" s="895" t="s">
        <v>1305</v>
      </c>
      <c r="M432" s="895"/>
      <c r="N432" s="895"/>
      <c r="O432" s="895"/>
      <c r="P432" s="895"/>
    </row>
    <row r="434" spans="1:16" s="101" customFormat="1" ht="23.25">
      <c r="A434" s="913" t="s">
        <v>188</v>
      </c>
      <c r="B434" s="899" t="s">
        <v>1156</v>
      </c>
      <c r="C434" s="900"/>
      <c r="D434" s="904" t="s">
        <v>297</v>
      </c>
      <c r="E434" s="904"/>
      <c r="F434" s="904"/>
      <c r="G434" s="904"/>
      <c r="H434" s="904"/>
      <c r="I434" s="904"/>
      <c r="J434" s="904"/>
      <c r="K434" s="904"/>
      <c r="L434" s="904"/>
      <c r="M434" s="904"/>
      <c r="N434" s="904"/>
      <c r="O434" s="904"/>
      <c r="P434" s="904"/>
    </row>
    <row r="435" spans="1:16" s="101" customFormat="1" ht="96" customHeight="1">
      <c r="A435" s="913"/>
      <c r="B435" s="901"/>
      <c r="C435" s="902"/>
      <c r="D435" s="105" t="s">
        <v>198</v>
      </c>
      <c r="E435" s="105" t="s">
        <v>199</v>
      </c>
      <c r="F435" s="105" t="s">
        <v>200</v>
      </c>
      <c r="G435" s="105" t="s">
        <v>201</v>
      </c>
      <c r="H435" s="105" t="s">
        <v>202</v>
      </c>
      <c r="I435" s="105" t="s">
        <v>203</v>
      </c>
      <c r="J435" s="105" t="s">
        <v>204</v>
      </c>
      <c r="K435" s="105" t="s">
        <v>205</v>
      </c>
      <c r="L435" s="105" t="s">
        <v>206</v>
      </c>
      <c r="M435" s="105" t="s">
        <v>207</v>
      </c>
      <c r="N435" s="105" t="s">
        <v>208</v>
      </c>
      <c r="O435" s="105" t="s">
        <v>209</v>
      </c>
      <c r="P435" s="105" t="s">
        <v>210</v>
      </c>
    </row>
    <row r="436" spans="1:16" s="625" customFormat="1" ht="23.25">
      <c r="A436" s="711">
        <v>9</v>
      </c>
      <c r="B436" s="501" t="s">
        <v>9</v>
      </c>
      <c r="C436" s="503" t="s">
        <v>10</v>
      </c>
      <c r="D436" s="624"/>
      <c r="E436" s="624"/>
      <c r="F436" s="624"/>
      <c r="G436" s="624"/>
      <c r="H436" s="624"/>
      <c r="I436" s="624">
        <v>1</v>
      </c>
      <c r="J436" s="624"/>
      <c r="K436" s="624"/>
      <c r="L436" s="624">
        <v>1</v>
      </c>
      <c r="M436" s="624">
        <v>1</v>
      </c>
      <c r="N436" s="624"/>
      <c r="O436" s="624"/>
      <c r="P436" s="624"/>
    </row>
    <row r="437" spans="1:16" s="625" customFormat="1" ht="23.25">
      <c r="A437" s="711">
        <v>10</v>
      </c>
      <c r="B437" s="500" t="s">
        <v>11</v>
      </c>
      <c r="C437" s="654" t="s">
        <v>12</v>
      </c>
      <c r="D437" s="624"/>
      <c r="E437" s="624"/>
      <c r="F437" s="624"/>
      <c r="G437" s="624"/>
      <c r="H437" s="624"/>
      <c r="I437" s="624">
        <v>1</v>
      </c>
      <c r="J437" s="624"/>
      <c r="K437" s="624"/>
      <c r="L437" s="624">
        <v>1</v>
      </c>
      <c r="M437" s="624">
        <v>1</v>
      </c>
      <c r="N437" s="624"/>
      <c r="O437" s="624"/>
      <c r="P437" s="624"/>
    </row>
    <row r="438" spans="1:16" s="625" customFormat="1" ht="36">
      <c r="A438" s="711">
        <v>11</v>
      </c>
      <c r="B438" s="500" t="s">
        <v>13</v>
      </c>
      <c r="C438" s="655" t="s">
        <v>14</v>
      </c>
      <c r="D438" s="624"/>
      <c r="E438" s="624"/>
      <c r="F438" s="624"/>
      <c r="G438" s="624"/>
      <c r="H438" s="624"/>
      <c r="I438" s="624">
        <v>1</v>
      </c>
      <c r="J438" s="624"/>
      <c r="K438" s="624"/>
      <c r="L438" s="624"/>
      <c r="M438" s="624">
        <v>1</v>
      </c>
      <c r="N438" s="624"/>
      <c r="O438" s="624"/>
      <c r="P438" s="624"/>
    </row>
    <row r="439" spans="1:16" s="625" customFormat="1" ht="23.25">
      <c r="A439" s="711">
        <v>12</v>
      </c>
      <c r="B439" s="501" t="s">
        <v>15</v>
      </c>
      <c r="C439" s="503" t="s">
        <v>16</v>
      </c>
      <c r="D439" s="624"/>
      <c r="E439" s="624"/>
      <c r="F439" s="624"/>
      <c r="G439" s="624">
        <v>1</v>
      </c>
      <c r="H439" s="624"/>
      <c r="I439" s="624"/>
      <c r="J439" s="624"/>
      <c r="K439" s="624"/>
      <c r="L439" s="624"/>
      <c r="M439" s="624">
        <v>1</v>
      </c>
      <c r="N439" s="624"/>
      <c r="O439" s="624"/>
      <c r="P439" s="624"/>
    </row>
    <row r="440" spans="1:16" s="625" customFormat="1" ht="23.25">
      <c r="A440" s="711">
        <v>13</v>
      </c>
      <c r="B440" s="500" t="s">
        <v>17</v>
      </c>
      <c r="C440" s="654" t="s">
        <v>18</v>
      </c>
      <c r="D440" s="624"/>
      <c r="E440" s="624"/>
      <c r="F440" s="624"/>
      <c r="G440" s="624">
        <v>1</v>
      </c>
      <c r="H440" s="624"/>
      <c r="I440" s="624"/>
      <c r="J440" s="624"/>
      <c r="K440" s="624"/>
      <c r="L440" s="624"/>
      <c r="M440" s="624">
        <v>1</v>
      </c>
      <c r="N440" s="624"/>
      <c r="O440" s="624"/>
      <c r="P440" s="624"/>
    </row>
    <row r="441" spans="1:16" s="625" customFormat="1" ht="23.25">
      <c r="A441" s="711">
        <v>14</v>
      </c>
      <c r="B441" s="500" t="s">
        <v>19</v>
      </c>
      <c r="C441" s="654" t="s">
        <v>20</v>
      </c>
      <c r="D441" s="624"/>
      <c r="E441" s="624"/>
      <c r="F441" s="624"/>
      <c r="G441" s="624"/>
      <c r="H441" s="624"/>
      <c r="I441" s="624"/>
      <c r="J441" s="624"/>
      <c r="K441" s="624">
        <v>1</v>
      </c>
      <c r="L441" s="624"/>
      <c r="M441" s="624">
        <v>1</v>
      </c>
      <c r="N441" s="624"/>
      <c r="O441" s="624"/>
      <c r="P441" s="624"/>
    </row>
    <row r="442" spans="1:16" s="625" customFormat="1" ht="23.25">
      <c r="A442" s="711">
        <v>15</v>
      </c>
      <c r="B442" s="501" t="s">
        <v>21</v>
      </c>
      <c r="C442" s="503" t="s">
        <v>22</v>
      </c>
      <c r="D442" s="624"/>
      <c r="E442" s="624"/>
      <c r="F442" s="624"/>
      <c r="G442" s="624"/>
      <c r="H442" s="624"/>
      <c r="I442" s="624">
        <v>1</v>
      </c>
      <c r="J442" s="624"/>
      <c r="K442" s="624"/>
      <c r="L442" s="624"/>
      <c r="M442" s="624">
        <v>1</v>
      </c>
      <c r="N442" s="624"/>
      <c r="O442" s="624"/>
      <c r="P442" s="624"/>
    </row>
    <row r="443" spans="1:16" s="625" customFormat="1" ht="36">
      <c r="A443" s="711">
        <v>16</v>
      </c>
      <c r="B443" s="501" t="s">
        <v>23</v>
      </c>
      <c r="C443" s="502" t="s">
        <v>24</v>
      </c>
      <c r="D443" s="631"/>
      <c r="E443" s="631"/>
      <c r="F443" s="631"/>
      <c r="G443" s="631"/>
      <c r="H443" s="631"/>
      <c r="I443" s="631">
        <v>1</v>
      </c>
      <c r="J443" s="631"/>
      <c r="K443" s="631"/>
      <c r="L443" s="631">
        <v>1</v>
      </c>
      <c r="M443" s="631">
        <v>1</v>
      </c>
      <c r="N443" s="631"/>
      <c r="O443" s="631"/>
      <c r="P443" s="631"/>
    </row>
    <row r="444" spans="1:16" s="625" customFormat="1" ht="23.25">
      <c r="A444" s="711">
        <v>17</v>
      </c>
      <c r="B444" s="501" t="s">
        <v>25</v>
      </c>
      <c r="C444" s="503" t="s">
        <v>26</v>
      </c>
      <c r="D444" s="631"/>
      <c r="E444" s="631"/>
      <c r="F444" s="631"/>
      <c r="G444" s="631"/>
      <c r="H444" s="631"/>
      <c r="I444" s="631">
        <v>1</v>
      </c>
      <c r="J444" s="631"/>
      <c r="K444" s="631"/>
      <c r="L444" s="631"/>
      <c r="M444" s="631">
        <v>1</v>
      </c>
      <c r="N444" s="631"/>
      <c r="O444" s="631"/>
      <c r="P444" s="631"/>
    </row>
    <row r="445" spans="1:16" s="625" customFormat="1" ht="23.25">
      <c r="A445" s="711">
        <v>18</v>
      </c>
      <c r="B445" s="500" t="s">
        <v>27</v>
      </c>
      <c r="C445" s="654" t="s">
        <v>28</v>
      </c>
      <c r="D445" s="631"/>
      <c r="E445" s="631"/>
      <c r="F445" s="631"/>
      <c r="G445" s="631"/>
      <c r="H445" s="631">
        <v>1</v>
      </c>
      <c r="I445" s="631"/>
      <c r="J445" s="631"/>
      <c r="K445" s="631"/>
      <c r="L445" s="631"/>
      <c r="M445" s="631"/>
      <c r="N445" s="631"/>
      <c r="O445" s="631"/>
      <c r="P445" s="631"/>
    </row>
    <row r="446" spans="1:16" s="625" customFormat="1" ht="23.25">
      <c r="A446" s="711">
        <v>19</v>
      </c>
      <c r="B446" s="501" t="s">
        <v>29</v>
      </c>
      <c r="C446" s="503" t="s">
        <v>30</v>
      </c>
      <c r="D446" s="631"/>
      <c r="E446" s="631"/>
      <c r="F446" s="631"/>
      <c r="G446" s="631"/>
      <c r="H446" s="631"/>
      <c r="I446" s="631">
        <v>1</v>
      </c>
      <c r="J446" s="631"/>
      <c r="K446" s="631"/>
      <c r="L446" s="631"/>
      <c r="M446" s="631">
        <v>1</v>
      </c>
      <c r="N446" s="631"/>
      <c r="O446" s="631"/>
      <c r="P446" s="631"/>
    </row>
    <row r="447" spans="1:16" s="625" customFormat="1" ht="23.25">
      <c r="A447" s="711">
        <v>20</v>
      </c>
      <c r="B447" s="500" t="s">
        <v>31</v>
      </c>
      <c r="C447" s="654" t="s">
        <v>32</v>
      </c>
      <c r="D447" s="631"/>
      <c r="E447" s="631"/>
      <c r="F447" s="631"/>
      <c r="G447" s="631"/>
      <c r="H447" s="631"/>
      <c r="I447" s="631">
        <v>1</v>
      </c>
      <c r="J447" s="631"/>
      <c r="K447" s="631"/>
      <c r="L447" s="631">
        <v>1</v>
      </c>
      <c r="M447" s="631">
        <v>1</v>
      </c>
      <c r="N447" s="631"/>
      <c r="O447" s="631"/>
      <c r="P447" s="631"/>
    </row>
    <row r="448" spans="2:16" ht="26.25">
      <c r="B448" s="896" t="s">
        <v>380</v>
      </c>
      <c r="C448" s="896"/>
      <c r="D448" s="896"/>
      <c r="E448" s="896"/>
      <c r="F448" s="896"/>
      <c r="G448" s="896"/>
      <c r="H448" s="896"/>
      <c r="I448" s="896"/>
      <c r="J448" s="896"/>
      <c r="K448" s="896"/>
      <c r="L448" s="895" t="s">
        <v>1306</v>
      </c>
      <c r="M448" s="895"/>
      <c r="N448" s="895"/>
      <c r="O448" s="895"/>
      <c r="P448" s="895"/>
    </row>
    <row r="450" spans="1:16" s="101" customFormat="1" ht="23.25">
      <c r="A450" s="913" t="s">
        <v>188</v>
      </c>
      <c r="B450" s="899" t="s">
        <v>1156</v>
      </c>
      <c r="C450" s="900"/>
      <c r="D450" s="904" t="s">
        <v>297</v>
      </c>
      <c r="E450" s="904"/>
      <c r="F450" s="904"/>
      <c r="G450" s="904"/>
      <c r="H450" s="904"/>
      <c r="I450" s="904"/>
      <c r="J450" s="904"/>
      <c r="K450" s="904"/>
      <c r="L450" s="904"/>
      <c r="M450" s="904"/>
      <c r="N450" s="904"/>
      <c r="O450" s="904"/>
      <c r="P450" s="904"/>
    </row>
    <row r="451" spans="1:16" s="101" customFormat="1" ht="96" customHeight="1">
      <c r="A451" s="913"/>
      <c r="B451" s="901"/>
      <c r="C451" s="902"/>
      <c r="D451" s="105" t="s">
        <v>198</v>
      </c>
      <c r="E451" s="105" t="s">
        <v>199</v>
      </c>
      <c r="F451" s="105" t="s">
        <v>200</v>
      </c>
      <c r="G451" s="105" t="s">
        <v>201</v>
      </c>
      <c r="H451" s="105" t="s">
        <v>202</v>
      </c>
      <c r="I451" s="105" t="s">
        <v>203</v>
      </c>
      <c r="J451" s="105" t="s">
        <v>204</v>
      </c>
      <c r="K451" s="105" t="s">
        <v>205</v>
      </c>
      <c r="L451" s="105" t="s">
        <v>206</v>
      </c>
      <c r="M451" s="105" t="s">
        <v>207</v>
      </c>
      <c r="N451" s="105" t="s">
        <v>208</v>
      </c>
      <c r="O451" s="105" t="s">
        <v>209</v>
      </c>
      <c r="P451" s="105" t="s">
        <v>210</v>
      </c>
    </row>
    <row r="452" spans="1:16" s="625" customFormat="1" ht="23.25">
      <c r="A452" s="711">
        <v>21</v>
      </c>
      <c r="B452" s="496" t="s">
        <v>33</v>
      </c>
      <c r="C452" s="661" t="s">
        <v>1278</v>
      </c>
      <c r="D452" s="631"/>
      <c r="E452" s="631"/>
      <c r="F452" s="631"/>
      <c r="G452" s="631"/>
      <c r="H452" s="631"/>
      <c r="I452" s="631">
        <v>1</v>
      </c>
      <c r="J452" s="631"/>
      <c r="K452" s="631"/>
      <c r="L452" s="631"/>
      <c r="M452" s="631">
        <v>1</v>
      </c>
      <c r="N452" s="631"/>
      <c r="O452" s="631"/>
      <c r="P452" s="631"/>
    </row>
    <row r="453" spans="1:16" s="625" customFormat="1" ht="23.25">
      <c r="A453" s="711">
        <v>22</v>
      </c>
      <c r="B453" s="501" t="s">
        <v>34</v>
      </c>
      <c r="C453" s="503" t="s">
        <v>35</v>
      </c>
      <c r="D453" s="631"/>
      <c r="E453" s="631"/>
      <c r="F453" s="631"/>
      <c r="G453" s="631"/>
      <c r="H453" s="631"/>
      <c r="I453" s="631">
        <v>1</v>
      </c>
      <c r="J453" s="631"/>
      <c r="K453" s="631"/>
      <c r="L453" s="631"/>
      <c r="M453" s="631"/>
      <c r="N453" s="631"/>
      <c r="O453" s="631"/>
      <c r="P453" s="631"/>
    </row>
    <row r="454" spans="1:16" s="625" customFormat="1" ht="36">
      <c r="A454" s="711">
        <v>23</v>
      </c>
      <c r="B454" s="501" t="s">
        <v>36</v>
      </c>
      <c r="C454" s="502" t="s">
        <v>37</v>
      </c>
      <c r="D454" s="631"/>
      <c r="E454" s="631"/>
      <c r="F454" s="631"/>
      <c r="G454" s="631"/>
      <c r="H454" s="631"/>
      <c r="I454" s="631">
        <v>1</v>
      </c>
      <c r="J454" s="631"/>
      <c r="K454" s="631"/>
      <c r="L454" s="631"/>
      <c r="M454" s="631">
        <v>1</v>
      </c>
      <c r="N454" s="631"/>
      <c r="O454" s="631"/>
      <c r="P454" s="631"/>
    </row>
    <row r="455" spans="1:16" s="625" customFormat="1" ht="23.25">
      <c r="A455" s="711">
        <v>24</v>
      </c>
      <c r="B455" s="501" t="s">
        <v>38</v>
      </c>
      <c r="C455" s="503" t="s">
        <v>39</v>
      </c>
      <c r="D455" s="631"/>
      <c r="E455" s="631"/>
      <c r="F455" s="631"/>
      <c r="G455" s="631"/>
      <c r="H455" s="631"/>
      <c r="I455" s="631"/>
      <c r="J455" s="631">
        <v>1</v>
      </c>
      <c r="K455" s="631"/>
      <c r="L455" s="631"/>
      <c r="M455" s="631"/>
      <c r="N455" s="631"/>
      <c r="O455" s="631"/>
      <c r="P455" s="631"/>
    </row>
    <row r="456" spans="1:16" s="625" customFormat="1" ht="23.25">
      <c r="A456" s="711">
        <v>25</v>
      </c>
      <c r="B456" s="500" t="s">
        <v>40</v>
      </c>
      <c r="C456" s="654" t="s">
        <v>41</v>
      </c>
      <c r="D456" s="631"/>
      <c r="E456" s="631"/>
      <c r="F456" s="631"/>
      <c r="G456" s="631">
        <v>1</v>
      </c>
      <c r="H456" s="631"/>
      <c r="I456" s="631"/>
      <c r="J456" s="631">
        <v>1</v>
      </c>
      <c r="K456" s="631"/>
      <c r="L456" s="631"/>
      <c r="M456" s="631"/>
      <c r="N456" s="631"/>
      <c r="O456" s="631"/>
      <c r="P456" s="631"/>
    </row>
    <row r="457" spans="1:16" s="625" customFormat="1" ht="23.25">
      <c r="A457" s="711">
        <v>26</v>
      </c>
      <c r="B457" s="500" t="s">
        <v>42</v>
      </c>
      <c r="C457" s="654" t="s">
        <v>43</v>
      </c>
      <c r="D457" s="631"/>
      <c r="E457" s="631"/>
      <c r="F457" s="631"/>
      <c r="G457" s="631"/>
      <c r="H457" s="631">
        <v>1</v>
      </c>
      <c r="I457" s="631"/>
      <c r="J457" s="631"/>
      <c r="K457" s="631"/>
      <c r="L457" s="631"/>
      <c r="M457" s="631"/>
      <c r="N457" s="631"/>
      <c r="O457" s="631"/>
      <c r="P457" s="631"/>
    </row>
    <row r="458" spans="1:16" s="625" customFormat="1" ht="23.25">
      <c r="A458" s="711">
        <v>27</v>
      </c>
      <c r="B458" s="501" t="s">
        <v>44</v>
      </c>
      <c r="C458" s="503" t="s">
        <v>45</v>
      </c>
      <c r="D458" s="631"/>
      <c r="E458" s="631"/>
      <c r="F458" s="631"/>
      <c r="G458" s="631"/>
      <c r="H458" s="631"/>
      <c r="I458" s="631"/>
      <c r="J458" s="631"/>
      <c r="K458" s="631">
        <v>1</v>
      </c>
      <c r="L458" s="631"/>
      <c r="M458" s="631"/>
      <c r="N458" s="631"/>
      <c r="O458" s="631"/>
      <c r="P458" s="631"/>
    </row>
    <row r="459" spans="1:16" s="625" customFormat="1" ht="23.25">
      <c r="A459" s="711">
        <v>28</v>
      </c>
      <c r="B459" s="501" t="s">
        <v>46</v>
      </c>
      <c r="C459" s="503" t="s">
        <v>47</v>
      </c>
      <c r="D459" s="631"/>
      <c r="E459" s="631"/>
      <c r="F459" s="631"/>
      <c r="G459" s="631"/>
      <c r="H459" s="631"/>
      <c r="I459" s="631"/>
      <c r="J459" s="631"/>
      <c r="K459" s="631">
        <v>1</v>
      </c>
      <c r="L459" s="631"/>
      <c r="M459" s="631"/>
      <c r="N459" s="631"/>
      <c r="O459" s="631"/>
      <c r="P459" s="631"/>
    </row>
    <row r="460" spans="1:16" s="625" customFormat="1" ht="23.25">
      <c r="A460" s="711">
        <v>29</v>
      </c>
      <c r="B460" s="500" t="s">
        <v>48</v>
      </c>
      <c r="C460" s="654" t="s">
        <v>49</v>
      </c>
      <c r="D460" s="631"/>
      <c r="E460" s="631"/>
      <c r="F460" s="631"/>
      <c r="G460" s="631"/>
      <c r="H460" s="631"/>
      <c r="I460" s="631">
        <v>1</v>
      </c>
      <c r="J460" s="631"/>
      <c r="K460" s="631"/>
      <c r="L460" s="631"/>
      <c r="M460" s="631">
        <v>1</v>
      </c>
      <c r="N460" s="631"/>
      <c r="O460" s="631"/>
      <c r="P460" s="631"/>
    </row>
    <row r="461" spans="1:16" s="625" customFormat="1" ht="23.25">
      <c r="A461" s="711">
        <v>30</v>
      </c>
      <c r="B461" s="501" t="s">
        <v>50</v>
      </c>
      <c r="C461" s="503" t="s">
        <v>51</v>
      </c>
      <c r="D461" s="631"/>
      <c r="E461" s="631"/>
      <c r="F461" s="631"/>
      <c r="G461" s="631"/>
      <c r="H461" s="631"/>
      <c r="I461" s="631">
        <v>1</v>
      </c>
      <c r="J461" s="631"/>
      <c r="K461" s="631"/>
      <c r="L461" s="631"/>
      <c r="M461" s="631">
        <v>1</v>
      </c>
      <c r="N461" s="631"/>
      <c r="O461" s="631"/>
      <c r="P461" s="631"/>
    </row>
    <row r="462" spans="1:16" s="625" customFormat="1" ht="23.25">
      <c r="A462" s="711">
        <v>31</v>
      </c>
      <c r="B462" s="496" t="s">
        <v>52</v>
      </c>
      <c r="C462" s="661" t="s">
        <v>1279</v>
      </c>
      <c r="D462" s="631"/>
      <c r="E462" s="631"/>
      <c r="F462" s="631"/>
      <c r="G462" s="631"/>
      <c r="H462" s="631"/>
      <c r="I462" s="631">
        <v>1</v>
      </c>
      <c r="J462" s="631"/>
      <c r="K462" s="631"/>
      <c r="L462" s="631"/>
      <c r="M462" s="631">
        <v>1</v>
      </c>
      <c r="N462" s="631"/>
      <c r="O462" s="631"/>
      <c r="P462" s="631"/>
    </row>
    <row r="463" spans="1:16" s="625" customFormat="1" ht="23.25">
      <c r="A463" s="711">
        <v>32</v>
      </c>
      <c r="B463" s="496" t="s">
        <v>53</v>
      </c>
      <c r="C463" s="661" t="s">
        <v>1280</v>
      </c>
      <c r="D463" s="631"/>
      <c r="E463" s="631"/>
      <c r="F463" s="631"/>
      <c r="G463" s="631"/>
      <c r="H463" s="631"/>
      <c r="I463" s="631">
        <v>1</v>
      </c>
      <c r="J463" s="631"/>
      <c r="K463" s="631"/>
      <c r="L463" s="631"/>
      <c r="M463" s="631">
        <v>1</v>
      </c>
      <c r="N463" s="631"/>
      <c r="O463" s="631"/>
      <c r="P463" s="631"/>
    </row>
    <row r="464" spans="2:16" ht="26.25">
      <c r="B464" s="896" t="s">
        <v>380</v>
      </c>
      <c r="C464" s="896"/>
      <c r="D464" s="896"/>
      <c r="E464" s="896"/>
      <c r="F464" s="896"/>
      <c r="G464" s="896"/>
      <c r="H464" s="896"/>
      <c r="I464" s="896"/>
      <c r="J464" s="896"/>
      <c r="K464" s="896"/>
      <c r="L464" s="895" t="s">
        <v>1307</v>
      </c>
      <c r="M464" s="895"/>
      <c r="N464" s="895"/>
      <c r="O464" s="895"/>
      <c r="P464" s="895"/>
    </row>
    <row r="466" spans="1:16" s="101" customFormat="1" ht="23.25">
      <c r="A466" s="913" t="s">
        <v>188</v>
      </c>
      <c r="B466" s="899" t="s">
        <v>1156</v>
      </c>
      <c r="C466" s="900"/>
      <c r="D466" s="904" t="s">
        <v>297</v>
      </c>
      <c r="E466" s="904"/>
      <c r="F466" s="904"/>
      <c r="G466" s="904"/>
      <c r="H466" s="904"/>
      <c r="I466" s="904"/>
      <c r="J466" s="904"/>
      <c r="K466" s="904"/>
      <c r="L466" s="904"/>
      <c r="M466" s="904"/>
      <c r="N466" s="904"/>
      <c r="O466" s="904"/>
      <c r="P466" s="904"/>
    </row>
    <row r="467" spans="1:16" s="101" customFormat="1" ht="96" customHeight="1">
      <c r="A467" s="913"/>
      <c r="B467" s="901"/>
      <c r="C467" s="902"/>
      <c r="D467" s="105" t="s">
        <v>198</v>
      </c>
      <c r="E467" s="105" t="s">
        <v>199</v>
      </c>
      <c r="F467" s="105" t="s">
        <v>200</v>
      </c>
      <c r="G467" s="105" t="s">
        <v>201</v>
      </c>
      <c r="H467" s="105" t="s">
        <v>202</v>
      </c>
      <c r="I467" s="105" t="s">
        <v>203</v>
      </c>
      <c r="J467" s="105" t="s">
        <v>204</v>
      </c>
      <c r="K467" s="105" t="s">
        <v>205</v>
      </c>
      <c r="L467" s="105" t="s">
        <v>206</v>
      </c>
      <c r="M467" s="105" t="s">
        <v>207</v>
      </c>
      <c r="N467" s="105" t="s">
        <v>208</v>
      </c>
      <c r="O467" s="105" t="s">
        <v>209</v>
      </c>
      <c r="P467" s="105" t="s">
        <v>210</v>
      </c>
    </row>
    <row r="468" spans="1:16" s="625" customFormat="1" ht="23.25">
      <c r="A468" s="711">
        <v>33</v>
      </c>
      <c r="B468" s="500" t="s">
        <v>54</v>
      </c>
      <c r="C468" s="654" t="s">
        <v>55</v>
      </c>
      <c r="D468" s="631"/>
      <c r="E468" s="631"/>
      <c r="F468" s="631"/>
      <c r="G468" s="631"/>
      <c r="H468" s="631"/>
      <c r="I468" s="631">
        <v>1</v>
      </c>
      <c r="J468" s="631"/>
      <c r="K468" s="631"/>
      <c r="L468" s="631"/>
      <c r="M468" s="631">
        <v>1</v>
      </c>
      <c r="N468" s="631"/>
      <c r="O468" s="631"/>
      <c r="P468" s="631"/>
    </row>
    <row r="469" spans="1:16" s="625" customFormat="1" ht="23.25">
      <c r="A469" s="711">
        <v>34</v>
      </c>
      <c r="B469" s="500" t="s">
        <v>56</v>
      </c>
      <c r="C469" s="654" t="s">
        <v>57</v>
      </c>
      <c r="D469" s="631"/>
      <c r="E469" s="631"/>
      <c r="F469" s="631"/>
      <c r="G469" s="631"/>
      <c r="H469" s="631"/>
      <c r="I469" s="631">
        <v>1</v>
      </c>
      <c r="J469" s="631"/>
      <c r="K469" s="631"/>
      <c r="L469" s="631"/>
      <c r="M469" s="631">
        <v>1</v>
      </c>
      <c r="N469" s="631"/>
      <c r="O469" s="631"/>
      <c r="P469" s="631"/>
    </row>
    <row r="470" spans="1:16" s="625" customFormat="1" ht="23.25">
      <c r="A470" s="711">
        <v>35</v>
      </c>
      <c r="B470" s="500" t="s">
        <v>58</v>
      </c>
      <c r="C470" s="654" t="s">
        <v>59</v>
      </c>
      <c r="D470" s="631"/>
      <c r="E470" s="631"/>
      <c r="F470" s="631"/>
      <c r="G470" s="631"/>
      <c r="H470" s="631"/>
      <c r="I470" s="631">
        <v>1</v>
      </c>
      <c r="J470" s="631"/>
      <c r="K470" s="631"/>
      <c r="L470" s="631"/>
      <c r="M470" s="631">
        <v>1</v>
      </c>
      <c r="N470" s="631"/>
      <c r="O470" s="631"/>
      <c r="P470" s="631"/>
    </row>
    <row r="471" spans="1:16" s="625" customFormat="1" ht="23.25">
      <c r="A471" s="711">
        <v>36</v>
      </c>
      <c r="B471" s="500" t="s">
        <v>60</v>
      </c>
      <c r="C471" s="654" t="s">
        <v>61</v>
      </c>
      <c r="D471" s="631"/>
      <c r="E471" s="631"/>
      <c r="F471" s="631"/>
      <c r="G471" s="631"/>
      <c r="H471" s="631"/>
      <c r="I471" s="631">
        <v>1</v>
      </c>
      <c r="J471" s="631"/>
      <c r="K471" s="631"/>
      <c r="L471" s="631"/>
      <c r="M471" s="631">
        <v>1</v>
      </c>
      <c r="N471" s="631"/>
      <c r="O471" s="631"/>
      <c r="P471" s="631"/>
    </row>
    <row r="472" spans="1:16" s="625" customFormat="1" ht="23.25">
      <c r="A472" s="711">
        <v>37</v>
      </c>
      <c r="B472" s="501" t="s">
        <v>62</v>
      </c>
      <c r="C472" s="503" t="s">
        <v>63</v>
      </c>
      <c r="D472" s="631"/>
      <c r="E472" s="631"/>
      <c r="F472" s="631"/>
      <c r="G472" s="631"/>
      <c r="H472" s="631"/>
      <c r="I472" s="631">
        <v>1</v>
      </c>
      <c r="J472" s="631"/>
      <c r="K472" s="631"/>
      <c r="L472" s="631"/>
      <c r="M472" s="631">
        <v>1</v>
      </c>
      <c r="N472" s="631"/>
      <c r="O472" s="631"/>
      <c r="P472" s="631"/>
    </row>
    <row r="473" spans="1:16" s="625" customFormat="1" ht="23.25">
      <c r="A473" s="711">
        <v>38</v>
      </c>
      <c r="B473" s="501" t="s">
        <v>64</v>
      </c>
      <c r="C473" s="503" t="s">
        <v>65</v>
      </c>
      <c r="D473" s="631"/>
      <c r="E473" s="631"/>
      <c r="F473" s="631"/>
      <c r="G473" s="631"/>
      <c r="H473" s="631"/>
      <c r="I473" s="631">
        <v>1</v>
      </c>
      <c r="J473" s="631"/>
      <c r="K473" s="631"/>
      <c r="L473" s="631"/>
      <c r="M473" s="631">
        <v>1</v>
      </c>
      <c r="N473" s="631"/>
      <c r="O473" s="631"/>
      <c r="P473" s="631"/>
    </row>
    <row r="474" spans="1:16" s="625" customFormat="1" ht="23.25">
      <c r="A474" s="711">
        <v>39</v>
      </c>
      <c r="B474" s="500" t="s">
        <v>66</v>
      </c>
      <c r="C474" s="654" t="s">
        <v>67</v>
      </c>
      <c r="D474" s="631"/>
      <c r="E474" s="631"/>
      <c r="F474" s="631"/>
      <c r="G474" s="631"/>
      <c r="H474" s="631"/>
      <c r="I474" s="631">
        <v>1</v>
      </c>
      <c r="J474" s="631"/>
      <c r="K474" s="631"/>
      <c r="L474" s="631"/>
      <c r="M474" s="631">
        <v>1</v>
      </c>
      <c r="N474" s="631"/>
      <c r="O474" s="631"/>
      <c r="P474" s="631"/>
    </row>
    <row r="475" spans="1:16" s="625" customFormat="1" ht="23.25">
      <c r="A475" s="711">
        <v>40</v>
      </c>
      <c r="B475" s="496" t="s">
        <v>68</v>
      </c>
      <c r="C475" s="497" t="s">
        <v>1233</v>
      </c>
      <c r="D475" s="631"/>
      <c r="E475" s="631"/>
      <c r="F475" s="631">
        <v>1</v>
      </c>
      <c r="G475" s="631"/>
      <c r="H475" s="631"/>
      <c r="I475" s="631"/>
      <c r="J475" s="631"/>
      <c r="K475" s="631"/>
      <c r="L475" s="631"/>
      <c r="M475" s="631"/>
      <c r="N475" s="631"/>
      <c r="O475" s="631"/>
      <c r="P475" s="631"/>
    </row>
    <row r="476" spans="1:16" s="625" customFormat="1" ht="23.25">
      <c r="A476" s="711">
        <v>41</v>
      </c>
      <c r="B476" s="496" t="s">
        <v>69</v>
      </c>
      <c r="C476" s="497" t="s">
        <v>1281</v>
      </c>
      <c r="D476" s="631"/>
      <c r="E476" s="631"/>
      <c r="F476" s="631"/>
      <c r="G476" s="631"/>
      <c r="H476" s="631"/>
      <c r="I476" s="631">
        <v>1</v>
      </c>
      <c r="J476" s="631"/>
      <c r="K476" s="631"/>
      <c r="L476" s="631"/>
      <c r="M476" s="631">
        <v>1</v>
      </c>
      <c r="N476" s="631"/>
      <c r="O476" s="631"/>
      <c r="P476" s="631"/>
    </row>
    <row r="477" spans="1:16" s="625" customFormat="1" ht="23.25">
      <c r="A477" s="711">
        <v>42</v>
      </c>
      <c r="B477" s="496" t="s">
        <v>70</v>
      </c>
      <c r="C477" s="497" t="s">
        <v>1389</v>
      </c>
      <c r="D477" s="631"/>
      <c r="E477" s="631"/>
      <c r="F477" s="631"/>
      <c r="G477" s="631"/>
      <c r="H477" s="631"/>
      <c r="I477" s="631">
        <v>1</v>
      </c>
      <c r="J477" s="631"/>
      <c r="K477" s="631"/>
      <c r="L477" s="631"/>
      <c r="M477" s="631">
        <v>1</v>
      </c>
      <c r="N477" s="631"/>
      <c r="O477" s="631"/>
      <c r="P477" s="631"/>
    </row>
    <row r="478" spans="1:16" s="625" customFormat="1" ht="23.25">
      <c r="A478" s="711">
        <v>43</v>
      </c>
      <c r="B478" s="496" t="s">
        <v>71</v>
      </c>
      <c r="C478" s="497" t="s">
        <v>1282</v>
      </c>
      <c r="D478" s="631"/>
      <c r="E478" s="631"/>
      <c r="F478" s="631"/>
      <c r="G478" s="631"/>
      <c r="H478" s="631"/>
      <c r="I478" s="631">
        <v>1</v>
      </c>
      <c r="J478" s="631"/>
      <c r="K478" s="631"/>
      <c r="L478" s="631"/>
      <c r="M478" s="631">
        <v>1</v>
      </c>
      <c r="N478" s="631"/>
      <c r="O478" s="631"/>
      <c r="P478" s="631"/>
    </row>
    <row r="479" spans="1:16" s="625" customFormat="1" ht="23.25">
      <c r="A479" s="711">
        <v>44</v>
      </c>
      <c r="B479" s="37" t="s">
        <v>72</v>
      </c>
      <c r="C479" s="622" t="s">
        <v>1283</v>
      </c>
      <c r="D479" s="631"/>
      <c r="E479" s="631"/>
      <c r="F479" s="631"/>
      <c r="G479" s="631"/>
      <c r="H479" s="631"/>
      <c r="I479" s="631">
        <v>1</v>
      </c>
      <c r="J479" s="631"/>
      <c r="K479" s="631"/>
      <c r="L479" s="631">
        <v>1</v>
      </c>
      <c r="M479" s="631">
        <v>1</v>
      </c>
      <c r="N479" s="631"/>
      <c r="O479" s="631"/>
      <c r="P479" s="631"/>
    </row>
    <row r="480" spans="1:16" s="625" customFormat="1" ht="23.25">
      <c r="A480" s="711">
        <v>45</v>
      </c>
      <c r="B480" s="37" t="s">
        <v>73</v>
      </c>
      <c r="C480" s="622" t="s">
        <v>1284</v>
      </c>
      <c r="D480" s="631"/>
      <c r="E480" s="631"/>
      <c r="F480" s="631"/>
      <c r="G480" s="631"/>
      <c r="H480" s="631"/>
      <c r="I480" s="631">
        <v>1</v>
      </c>
      <c r="J480" s="631"/>
      <c r="K480" s="631"/>
      <c r="L480" s="631"/>
      <c r="M480" s="631">
        <v>1</v>
      </c>
      <c r="N480" s="631"/>
      <c r="O480" s="631"/>
      <c r="P480" s="631"/>
    </row>
    <row r="481" spans="2:16" ht="26.25">
      <c r="B481" s="896" t="s">
        <v>380</v>
      </c>
      <c r="C481" s="896"/>
      <c r="D481" s="896"/>
      <c r="E481" s="896"/>
      <c r="F481" s="896"/>
      <c r="G481" s="896"/>
      <c r="H481" s="896"/>
      <c r="I481" s="896"/>
      <c r="J481" s="896"/>
      <c r="K481" s="896"/>
      <c r="L481" s="895" t="s">
        <v>1308</v>
      </c>
      <c r="M481" s="895"/>
      <c r="N481" s="895"/>
      <c r="O481" s="895"/>
      <c r="P481" s="895"/>
    </row>
    <row r="483" spans="1:16" s="101" customFormat="1" ht="23.25">
      <c r="A483" s="913" t="s">
        <v>188</v>
      </c>
      <c r="B483" s="899" t="s">
        <v>1156</v>
      </c>
      <c r="C483" s="900"/>
      <c r="D483" s="904" t="s">
        <v>297</v>
      </c>
      <c r="E483" s="904"/>
      <c r="F483" s="904"/>
      <c r="G483" s="904"/>
      <c r="H483" s="904"/>
      <c r="I483" s="904"/>
      <c r="J483" s="904"/>
      <c r="K483" s="904"/>
      <c r="L483" s="904"/>
      <c r="M483" s="904"/>
      <c r="N483" s="904"/>
      <c r="O483" s="904"/>
      <c r="P483" s="904"/>
    </row>
    <row r="484" spans="1:16" s="101" customFormat="1" ht="96" customHeight="1">
      <c r="A484" s="913"/>
      <c r="B484" s="901"/>
      <c r="C484" s="902"/>
      <c r="D484" s="105" t="s">
        <v>198</v>
      </c>
      <c r="E484" s="105" t="s">
        <v>199</v>
      </c>
      <c r="F484" s="105" t="s">
        <v>200</v>
      </c>
      <c r="G484" s="105" t="s">
        <v>201</v>
      </c>
      <c r="H484" s="105" t="s">
        <v>202</v>
      </c>
      <c r="I484" s="105" t="s">
        <v>203</v>
      </c>
      <c r="J484" s="105" t="s">
        <v>204</v>
      </c>
      <c r="K484" s="105" t="s">
        <v>205</v>
      </c>
      <c r="L484" s="105" t="s">
        <v>206</v>
      </c>
      <c r="M484" s="105" t="s">
        <v>207</v>
      </c>
      <c r="N484" s="105" t="s">
        <v>208</v>
      </c>
      <c r="O484" s="105" t="s">
        <v>209</v>
      </c>
      <c r="P484" s="105" t="s">
        <v>210</v>
      </c>
    </row>
    <row r="485" spans="1:16" s="625" customFormat="1" ht="23.25">
      <c r="A485" s="711">
        <v>46</v>
      </c>
      <c r="B485" s="501" t="s">
        <v>74</v>
      </c>
      <c r="C485" s="503" t="s">
        <v>75</v>
      </c>
      <c r="D485" s="631"/>
      <c r="E485" s="631"/>
      <c r="F485" s="631"/>
      <c r="G485" s="631"/>
      <c r="H485" s="631"/>
      <c r="I485" s="631">
        <v>1</v>
      </c>
      <c r="J485" s="631"/>
      <c r="K485" s="631"/>
      <c r="L485" s="631"/>
      <c r="M485" s="631">
        <v>1</v>
      </c>
      <c r="N485" s="631"/>
      <c r="O485" s="631"/>
      <c r="P485" s="631"/>
    </row>
    <row r="486" spans="1:16" s="39" customFormat="1" ht="21.75">
      <c r="A486" s="714"/>
      <c r="B486" s="905" t="s">
        <v>125</v>
      </c>
      <c r="C486" s="906"/>
      <c r="D486" s="708">
        <f aca="true" t="shared" si="6" ref="D486:P486">SUM(D423:D485)</f>
        <v>0</v>
      </c>
      <c r="E486" s="708">
        <f t="shared" si="6"/>
        <v>0</v>
      </c>
      <c r="F486" s="708">
        <f t="shared" si="6"/>
        <v>1</v>
      </c>
      <c r="G486" s="708">
        <f t="shared" si="6"/>
        <v>5</v>
      </c>
      <c r="H486" s="708">
        <f t="shared" si="6"/>
        <v>2</v>
      </c>
      <c r="I486" s="708">
        <f t="shared" si="6"/>
        <v>34</v>
      </c>
      <c r="J486" s="708">
        <f t="shared" si="6"/>
        <v>2</v>
      </c>
      <c r="K486" s="708">
        <f t="shared" si="6"/>
        <v>3</v>
      </c>
      <c r="L486" s="708">
        <f t="shared" si="6"/>
        <v>9</v>
      </c>
      <c r="M486" s="708">
        <f t="shared" si="6"/>
        <v>37</v>
      </c>
      <c r="N486" s="708">
        <f t="shared" si="6"/>
        <v>0</v>
      </c>
      <c r="O486" s="708">
        <f t="shared" si="6"/>
        <v>0</v>
      </c>
      <c r="P486" s="708">
        <f t="shared" si="6"/>
        <v>0</v>
      </c>
    </row>
    <row r="487" spans="1:16" s="39" customFormat="1" ht="21.75">
      <c r="A487" s="714"/>
      <c r="B487" s="905" t="s">
        <v>269</v>
      </c>
      <c r="C487" s="906"/>
      <c r="D487" s="46">
        <f>SUM(D76,D144,D226,D301,D349,D422,D486)</f>
        <v>0</v>
      </c>
      <c r="E487" s="46">
        <f aca="true" t="shared" si="7" ref="E487:P487">SUM(E76,E144,E226,E301,E349,E422,E486)</f>
        <v>2</v>
      </c>
      <c r="F487" s="46">
        <f t="shared" si="7"/>
        <v>12</v>
      </c>
      <c r="G487" s="46">
        <f t="shared" si="7"/>
        <v>74</v>
      </c>
      <c r="H487" s="46">
        <f t="shared" si="7"/>
        <v>7</v>
      </c>
      <c r="I487" s="46">
        <f t="shared" si="7"/>
        <v>253</v>
      </c>
      <c r="J487" s="46">
        <f t="shared" si="7"/>
        <v>8</v>
      </c>
      <c r="K487" s="46">
        <f t="shared" si="7"/>
        <v>36</v>
      </c>
      <c r="L487" s="46">
        <f t="shared" si="7"/>
        <v>11</v>
      </c>
      <c r="M487" s="46">
        <f t="shared" si="7"/>
        <v>104</v>
      </c>
      <c r="N487" s="46">
        <f t="shared" si="7"/>
        <v>2</v>
      </c>
      <c r="O487" s="46">
        <f t="shared" si="7"/>
        <v>1</v>
      </c>
      <c r="P487" s="46">
        <f t="shared" si="7"/>
        <v>8</v>
      </c>
    </row>
    <row r="488" spans="2:16" ht="23.25">
      <c r="B488" s="34"/>
      <c r="C488" s="34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2:16" ht="23.25">
      <c r="B489" s="25" t="s">
        <v>138</v>
      </c>
      <c r="H489" s="903" t="s">
        <v>187</v>
      </c>
      <c r="I489" s="903"/>
      <c r="J489" s="903"/>
      <c r="K489" s="903"/>
      <c r="L489" s="903"/>
      <c r="M489" s="903"/>
      <c r="N489" s="903"/>
      <c r="O489" s="903"/>
      <c r="P489" s="903"/>
    </row>
    <row r="490" spans="2:16" ht="23.25">
      <c r="B490" s="25" t="s">
        <v>186</v>
      </c>
      <c r="N490" s="903" t="s">
        <v>457</v>
      </c>
      <c r="O490" s="903"/>
      <c r="P490" s="903"/>
    </row>
  </sheetData>
  <mergeCells count="168">
    <mergeCell ref="A466:A467"/>
    <mergeCell ref="A483:A484"/>
    <mergeCell ref="A401:A402"/>
    <mergeCell ref="A418:A419"/>
    <mergeCell ref="A434:A435"/>
    <mergeCell ref="A450:A451"/>
    <mergeCell ref="A338:A339"/>
    <mergeCell ref="A352:A353"/>
    <mergeCell ref="A369:A370"/>
    <mergeCell ref="A384:A385"/>
    <mergeCell ref="A271:A272"/>
    <mergeCell ref="A288:A289"/>
    <mergeCell ref="A304:A305"/>
    <mergeCell ref="A321:A322"/>
    <mergeCell ref="A203:A204"/>
    <mergeCell ref="A220:A221"/>
    <mergeCell ref="A237:A238"/>
    <mergeCell ref="A254:A255"/>
    <mergeCell ref="A136:A137"/>
    <mergeCell ref="A153:A154"/>
    <mergeCell ref="A170:A171"/>
    <mergeCell ref="A186:A187"/>
    <mergeCell ref="A70:A71"/>
    <mergeCell ref="A87:A88"/>
    <mergeCell ref="A103:A104"/>
    <mergeCell ref="A119:A120"/>
    <mergeCell ref="A5:A6"/>
    <mergeCell ref="A20:A21"/>
    <mergeCell ref="A37:A38"/>
    <mergeCell ref="A53:A54"/>
    <mergeCell ref="B85:K85"/>
    <mergeCell ref="L85:P85"/>
    <mergeCell ref="B87:C88"/>
    <mergeCell ref="D87:P87"/>
    <mergeCell ref="B481:K481"/>
    <mergeCell ref="L481:P481"/>
    <mergeCell ref="B483:C484"/>
    <mergeCell ref="D483:P483"/>
    <mergeCell ref="B464:K464"/>
    <mergeCell ref="L464:P464"/>
    <mergeCell ref="B466:C467"/>
    <mergeCell ref="D466:P466"/>
    <mergeCell ref="B448:K448"/>
    <mergeCell ref="L448:P448"/>
    <mergeCell ref="B450:C451"/>
    <mergeCell ref="D450:P450"/>
    <mergeCell ref="B432:K432"/>
    <mergeCell ref="L432:P432"/>
    <mergeCell ref="B434:C435"/>
    <mergeCell ref="D434:P434"/>
    <mergeCell ref="B416:K416"/>
    <mergeCell ref="L416:P416"/>
    <mergeCell ref="B418:C419"/>
    <mergeCell ref="D418:P418"/>
    <mergeCell ref="D384:P384"/>
    <mergeCell ref="B399:K399"/>
    <mergeCell ref="L399:P399"/>
    <mergeCell ref="B401:C402"/>
    <mergeCell ref="D401:P401"/>
    <mergeCell ref="B352:C353"/>
    <mergeCell ref="D352:P352"/>
    <mergeCell ref="B367:K367"/>
    <mergeCell ref="L367:P367"/>
    <mergeCell ref="B354:C354"/>
    <mergeCell ref="B336:K336"/>
    <mergeCell ref="L336:P336"/>
    <mergeCell ref="B338:C339"/>
    <mergeCell ref="D338:P338"/>
    <mergeCell ref="B319:K319"/>
    <mergeCell ref="L319:P319"/>
    <mergeCell ref="B321:C322"/>
    <mergeCell ref="D321:P321"/>
    <mergeCell ref="B302:K302"/>
    <mergeCell ref="L302:P302"/>
    <mergeCell ref="B304:C305"/>
    <mergeCell ref="D304:P304"/>
    <mergeCell ref="D271:P271"/>
    <mergeCell ref="B286:K286"/>
    <mergeCell ref="L286:P286"/>
    <mergeCell ref="B288:C289"/>
    <mergeCell ref="D288:P288"/>
    <mergeCell ref="L235:P235"/>
    <mergeCell ref="B237:C238"/>
    <mergeCell ref="D237:P237"/>
    <mergeCell ref="B252:K252"/>
    <mergeCell ref="L252:P252"/>
    <mergeCell ref="B218:K218"/>
    <mergeCell ref="L218:P218"/>
    <mergeCell ref="B220:C221"/>
    <mergeCell ref="D220:P220"/>
    <mergeCell ref="B201:K201"/>
    <mergeCell ref="L201:P201"/>
    <mergeCell ref="B203:C204"/>
    <mergeCell ref="D203:P203"/>
    <mergeCell ref="B184:K184"/>
    <mergeCell ref="L184:P184"/>
    <mergeCell ref="B186:C187"/>
    <mergeCell ref="D186:P186"/>
    <mergeCell ref="B168:K168"/>
    <mergeCell ref="L168:P168"/>
    <mergeCell ref="B170:C171"/>
    <mergeCell ref="D170:P170"/>
    <mergeCell ref="B151:K151"/>
    <mergeCell ref="L151:P151"/>
    <mergeCell ref="B153:C154"/>
    <mergeCell ref="D153:P153"/>
    <mergeCell ref="B134:K134"/>
    <mergeCell ref="L134:P134"/>
    <mergeCell ref="B136:C137"/>
    <mergeCell ref="D136:P136"/>
    <mergeCell ref="B117:K117"/>
    <mergeCell ref="L117:P117"/>
    <mergeCell ref="B119:C120"/>
    <mergeCell ref="D119:P119"/>
    <mergeCell ref="B101:K101"/>
    <mergeCell ref="L101:P101"/>
    <mergeCell ref="B103:C104"/>
    <mergeCell ref="D103:P103"/>
    <mergeCell ref="B68:K68"/>
    <mergeCell ref="L68:P68"/>
    <mergeCell ref="B70:C71"/>
    <mergeCell ref="D70:P70"/>
    <mergeCell ref="B51:K51"/>
    <mergeCell ref="L51:P51"/>
    <mergeCell ref="B53:C54"/>
    <mergeCell ref="D53:P53"/>
    <mergeCell ref="B35:K35"/>
    <mergeCell ref="L35:P35"/>
    <mergeCell ref="B37:C38"/>
    <mergeCell ref="D37:P37"/>
    <mergeCell ref="B20:C21"/>
    <mergeCell ref="D20:P20"/>
    <mergeCell ref="B18:K18"/>
    <mergeCell ref="L18:P18"/>
    <mergeCell ref="B422:C422"/>
    <mergeCell ref="B423:C423"/>
    <mergeCell ref="B487:C487"/>
    <mergeCell ref="B350:K350"/>
    <mergeCell ref="B369:C370"/>
    <mergeCell ref="D369:P369"/>
    <mergeCell ref="B382:K382"/>
    <mergeCell ref="L382:P382"/>
    <mergeCell ref="B384:C385"/>
    <mergeCell ref="L350:P350"/>
    <mergeCell ref="B227:C227"/>
    <mergeCell ref="B301:C301"/>
    <mergeCell ref="B306:C306"/>
    <mergeCell ref="B349:C349"/>
    <mergeCell ref="B235:K235"/>
    <mergeCell ref="B254:C255"/>
    <mergeCell ref="D254:P254"/>
    <mergeCell ref="B269:K269"/>
    <mergeCell ref="L269:P269"/>
    <mergeCell ref="B271:C272"/>
    <mergeCell ref="N490:P490"/>
    <mergeCell ref="D5:P5"/>
    <mergeCell ref="H489:P489"/>
    <mergeCell ref="B486:C486"/>
    <mergeCell ref="B7:C7"/>
    <mergeCell ref="B76:C76"/>
    <mergeCell ref="B77:C77"/>
    <mergeCell ref="B144:C144"/>
    <mergeCell ref="B145:C145"/>
    <mergeCell ref="B226:C226"/>
    <mergeCell ref="L1:P1"/>
    <mergeCell ref="B1:K1"/>
    <mergeCell ref="L4:P4"/>
    <mergeCell ref="B5:C6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&amp;R&amp;"Angsana New,ตัวหนา"&amp;18
</oddHeader>
    <oddFooter>&amp;Cหน้า 6-&amp;P</oddFooter>
  </headerFooter>
  <rowBreaks count="8" manualBreakCount="8">
    <brk id="67" max="15" man="1"/>
    <brk id="100" max="15" man="1"/>
    <brk id="116" max="15" man="1"/>
    <brk id="150" max="15" man="1"/>
    <brk id="301" max="15" man="1"/>
    <brk id="318" max="15" man="1"/>
    <brk id="349" max="15" man="1"/>
    <brk id="4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Psiranee</cp:lastModifiedBy>
  <cp:lastPrinted>2006-11-13T03:23:57Z</cp:lastPrinted>
  <dcterms:created xsi:type="dcterms:W3CDTF">2004-03-02T03:34:17Z</dcterms:created>
  <dcterms:modified xsi:type="dcterms:W3CDTF">2008-10-15T08:43:44Z</dcterms:modified>
  <cp:category/>
  <cp:version/>
  <cp:contentType/>
  <cp:contentStatus/>
</cp:coreProperties>
</file>