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ผลทบทวนKPIs_ภาควิชา" sheetId="1" r:id="rId1"/>
  </sheets>
  <externalReferences>
    <externalReference r:id="rId2"/>
    <externalReference r:id="rId3"/>
    <externalReference r:id="rId4"/>
  </externalReferences>
  <definedNames>
    <definedName name="Country">'[1]Group Data'!$F$3:$F$262</definedName>
    <definedName name="Educational_Level__Students">'[1]Group Data'!$D$3:$D$9</definedName>
    <definedName name="Objective_of_Visit__Staff">'[1]Group Data'!$H$3:$H$16</definedName>
    <definedName name="Objective_of_Visit__Students">'[1]Group Data'!$I$3:$I$14</definedName>
    <definedName name="_xlnm.Print_Titles" localSheetId="0">ผลทบทวนKPIs_ภาควิชา!$3:$4</definedName>
    <definedName name="Query1" localSheetId="0">#REF!</definedName>
    <definedName name="Source_of_Funding__Internal">'[1]Group Data'!$G$3:$G$6</definedName>
    <definedName name="Staff_s_Status">'[1]Group Data'!$C$3:$C$7</definedName>
    <definedName name="Title__Staff">'[1]Group Data'!$A$3:$A$14</definedName>
    <definedName name="Title__Students">'[1]Group Data'!$B$3:$B$5</definedName>
    <definedName name="ร" localSheetId="0">'[3]2.9การได้งานทำ'!#REF!</definedName>
    <definedName name="วิเคราะห์การได้งานทำ" localSheetId="0">#REF!</definedName>
  </definedNames>
  <calcPr calcId="125725"/>
</workbook>
</file>

<file path=xl/calcChain.xml><?xml version="1.0" encoding="utf-8"?>
<calcChain xmlns="http://schemas.openxmlformats.org/spreadsheetml/2006/main">
  <c r="K49" i="1"/>
  <c r="I49"/>
  <c r="M41"/>
  <c r="K41"/>
  <c r="I41"/>
  <c r="E41"/>
  <c r="O37"/>
  <c r="I37"/>
  <c r="K33"/>
  <c r="E33"/>
  <c r="K29"/>
  <c r="E29"/>
  <c r="I25"/>
  <c r="E25"/>
  <c r="Q20"/>
  <c r="O20"/>
  <c r="E20"/>
  <c r="E16"/>
  <c r="O8"/>
  <c r="K8"/>
  <c r="I8"/>
  <c r="E8"/>
</calcChain>
</file>

<file path=xl/sharedStrings.xml><?xml version="1.0" encoding="utf-8"?>
<sst xmlns="http://schemas.openxmlformats.org/spreadsheetml/2006/main" count="115" uniqueCount="72">
  <si>
    <t>Commit KPIs ระดับภาควิชา ปีการศึกษา 2560</t>
  </si>
  <si>
    <t>คณะวิศวกรรมศาสตร์</t>
  </si>
  <si>
    <t>ตัวบ่งชี้</t>
  </si>
  <si>
    <t>Eng 2560
(ตามมติกก.คณะฯ)</t>
  </si>
  <si>
    <t>EE</t>
  </si>
  <si>
    <t>ME</t>
  </si>
  <si>
    <t>CE</t>
  </si>
  <si>
    <t>IE</t>
  </si>
  <si>
    <t>ChE</t>
  </si>
  <si>
    <t>MnE</t>
  </si>
  <si>
    <t>CoE</t>
  </si>
  <si>
    <t xml:space="preserve"> ด้านวิจัย</t>
  </si>
  <si>
    <r>
      <t xml:space="preserve">KPI 1  </t>
    </r>
    <r>
      <rPr>
        <u/>
        <sz val="14"/>
        <rFont val="TH SarabunPSK"/>
        <family val="2"/>
      </rPr>
      <t>สัดส่วน</t>
    </r>
    <r>
      <rPr>
        <sz val="14"/>
        <rFont val="TH SarabunPSK"/>
        <family val="2"/>
      </rPr>
      <t>ของจำนวนผลงานวิจัยที่ได้รับการตีพิมพ์เผยแพร่ใน</t>
    </r>
    <r>
      <rPr>
        <u/>
        <sz val="14"/>
        <rFont val="TH SarabunPSK"/>
        <family val="2"/>
      </rPr>
      <t>ระดับนานาชาติ</t>
    </r>
    <r>
      <rPr>
        <sz val="14"/>
        <rFont val="TH SarabunPSK"/>
        <family val="2"/>
      </rPr>
      <t xml:space="preserve">ต่อจำนวนอาจารย์และนักวิจัยประจำทั้งหมด (ใช้เกณฑ์เชิงปริมาณ)
</t>
    </r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นับเฉพาะที่ตีพิมพ์ในรายงานสืบเนื่องจากการประชุมวิชาการระดับนานาชาติ และที่ตีพิมพ์ในวารสารวิชาการระดับนานาชาติ (นับตามปีปฏิทิน)</t>
    </r>
  </si>
  <si>
    <t>เป้าหมาย</t>
  </si>
  <si>
    <t>(สัดส่วน)</t>
  </si>
  <si>
    <t>ผลการดำเนินงาน</t>
  </si>
  <si>
    <t>(17/27)</t>
  </si>
  <si>
    <t>(30/23)</t>
  </si>
  <si>
    <t>(2/19.5)</t>
  </si>
  <si>
    <t xml:space="preserve"> (6/13)</t>
  </si>
  <si>
    <t>(17/41)</t>
  </si>
  <si>
    <r>
      <t>KPI 2</t>
    </r>
    <r>
      <rPr>
        <sz val="14"/>
        <rFont val="TH SarabunPSK"/>
        <family val="2"/>
      </rPr>
      <t xml:space="preserve"> ร้อยละของงานวิจัย/งานสร้างสรรค์/ผลงานตามพันธกิจเพื่อสังคมที่</t>
    </r>
    <r>
      <rPr>
        <u/>
        <sz val="14"/>
        <rFont val="TH SarabunPSK"/>
        <family val="2"/>
      </rPr>
      <t>นำไปใช้ประโยชน์</t>
    </r>
    <r>
      <rPr>
        <sz val="14"/>
        <rFont val="TH SarabunPSK"/>
        <family val="2"/>
      </rPr>
      <t xml:space="preserve">ต่อจำนวนอาจารย์และนักวิจัยประจำทั้งหมด (นับจำนวนชิ้นงาน ไม่นับซ้ำ)
</t>
    </r>
    <r>
      <rPr>
        <u/>
        <sz val="14"/>
        <rFont val="TH SarabunPSK"/>
        <family val="2"/>
      </rPr>
      <t>หมายหตุ</t>
    </r>
    <r>
      <rPr>
        <sz val="14"/>
        <rFont val="TH SarabunPSK"/>
        <family val="2"/>
      </rPr>
      <t xml:space="preserve"> นับเฉพาะการใช้ประโยชน์แก่หน่วยงานภายนอก ม. เท่านั้น (นับตามปีปฏิทิน)</t>
    </r>
  </si>
  <si>
    <t>(ร้อยละ)</t>
  </si>
  <si>
    <t>จำนวนงานวิจัย (1)</t>
  </si>
  <si>
    <t xml:space="preserve"> -</t>
  </si>
  <si>
    <t>จำนวนผลงานสร้างสรรค์ (2)</t>
  </si>
  <si>
    <t>ผลงานตามพันธกิจเพื่อสังคม (3)</t>
  </si>
  <si>
    <t>จำนวนรวม (1)+(2)+(3)</t>
  </si>
  <si>
    <t>(21/27)</t>
  </si>
  <si>
    <t>(19/23)</t>
  </si>
  <si>
    <t>(14/19.5)</t>
  </si>
  <si>
    <t xml:space="preserve"> (11/13)</t>
  </si>
  <si>
    <r>
      <t xml:space="preserve">KPI 3 </t>
    </r>
    <r>
      <rPr>
        <sz val="14"/>
        <rFont val="TH SarabunPSK"/>
        <family val="2"/>
      </rPr>
      <t>สัดส่วนของ</t>
    </r>
    <r>
      <rPr>
        <u/>
        <sz val="14"/>
        <rFont val="TH SarabunPSK"/>
        <family val="2"/>
      </rPr>
      <t>เงินวิจัยภายนอก</t>
    </r>
    <r>
      <rPr>
        <sz val="14"/>
        <rFont val="TH SarabunPSK"/>
        <family val="2"/>
      </rPr>
      <t>จากการวิจัยทั้งหมดต่อจำนวนอาจารย์ประจำและนักวิจัยประจำ (ที่ปฏิบัติงานจริง)</t>
    </r>
  </si>
  <si>
    <t>138,685</t>
  </si>
  <si>
    <t>(13,789,811/23)</t>
  </si>
  <si>
    <t>(3,189,770/23)</t>
  </si>
  <si>
    <t>(545,467/16.5)</t>
  </si>
  <si>
    <t>ด้านผลิตบัณฑิต</t>
  </si>
  <si>
    <r>
      <t xml:space="preserve">KPI 4 </t>
    </r>
    <r>
      <rPr>
        <sz val="14"/>
        <rFont val="TH SarabunPSK"/>
        <family val="2"/>
      </rPr>
      <t>ร้อยละเฉลี่ยของนักศึกษาที่</t>
    </r>
    <r>
      <rPr>
        <u/>
        <sz val="14"/>
        <rFont val="TH SarabunPSK"/>
        <family val="2"/>
      </rPr>
      <t>สอบผ่านเกณฑ์การทดสอบความรู้ความสามารถด้านภาษาต่างประเทศ</t>
    </r>
    <r>
      <rPr>
        <sz val="14"/>
        <rFont val="TH SarabunPSK"/>
        <family val="2"/>
      </rPr>
      <t xml:space="preserve"> (นักศึกษาที่สอบผ่านวิชาภาษาอังกฤษพื้นฐาน 1 และ 2  โดยผ่านระดับ C ต่อจำนวนนักศึกษาทั้งหมดที่เข้าสอบ)</t>
    </r>
  </si>
  <si>
    <t>(77/134)</t>
  </si>
  <si>
    <t>(56/104)</t>
  </si>
  <si>
    <t>(62/135)</t>
  </si>
  <si>
    <t xml:space="preserve"> (64/80)</t>
  </si>
  <si>
    <r>
      <t>KPI 5</t>
    </r>
    <r>
      <rPr>
        <sz val="14"/>
        <rFont val="TH SarabunPSK"/>
        <family val="2"/>
      </rPr>
      <t xml:space="preserve"> ร้อยละของอาจารย์ประจำที่</t>
    </r>
    <r>
      <rPr>
        <u/>
        <sz val="14"/>
        <rFont val="TH SarabunPSK"/>
        <family val="2"/>
      </rPr>
      <t>ดำรงตำแหน่งทางวิชาการ</t>
    </r>
    <r>
      <rPr>
        <sz val="14"/>
        <rFont val="TH SarabunPSK"/>
        <family val="2"/>
      </rPr>
      <t>ต่อจำนวนอาจารย์ประจำทั้งหมด (ผศ.+รศ.+ศ.)  (ใช้เกณฑ์เชิงปริมาณ)</t>
    </r>
  </si>
  <si>
    <t>(15/27)</t>
  </si>
  <si>
    <t>(17/23)</t>
  </si>
  <si>
    <t xml:space="preserve"> (12/13)</t>
  </si>
  <si>
    <r>
      <t xml:space="preserve">KPI 6 </t>
    </r>
    <r>
      <rPr>
        <sz val="14"/>
        <rFont val="TH SarabunPSK"/>
        <family val="2"/>
      </rPr>
      <t>ร้อยละของจำนวนอาจารย์ประจำที่</t>
    </r>
    <r>
      <rPr>
        <u/>
        <sz val="14"/>
        <rFont val="TH SarabunPSK"/>
        <family val="2"/>
      </rPr>
      <t>คุณวุฒิปริญญาเอก</t>
    </r>
    <r>
      <rPr>
        <sz val="14"/>
        <rFont val="TH SarabunPSK"/>
        <family val="2"/>
      </rPr>
      <t>ต่อจำนวนอาจารย์ประจำทั้งหมด</t>
    </r>
  </si>
  <si>
    <t>(19/27)</t>
  </si>
  <si>
    <t>(21/23)</t>
  </si>
  <si>
    <t>(9/19.5)</t>
  </si>
  <si>
    <t xml:space="preserve"> (13/13)</t>
  </si>
  <si>
    <r>
      <t>KPI 7</t>
    </r>
    <r>
      <rPr>
        <sz val="14"/>
        <rFont val="TH SarabunPSK"/>
        <family val="2"/>
      </rPr>
      <t xml:space="preserve"> ร้อยละของหลักสูตรที่มีอาจารย์ประจำหลักสูตร ที่ผ่านการอบรม AUN QA ในรอบ 2 ปี
</t>
    </r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
</t>
    </r>
    <r>
      <rPr>
        <b/>
        <sz val="14"/>
        <rFont val="TH SarabunPSK"/>
        <family val="2"/>
      </rPr>
      <t xml:space="preserve">หลักสูตรที่ใช้เกณฑ์มาตรฐานปี 2548 </t>
    </r>
    <r>
      <rPr>
        <sz val="14"/>
        <rFont val="TH SarabunPSK"/>
        <family val="2"/>
      </rPr>
      <t>= จำนวนหลักสูตรที่มีอาจารย์ประจำหลักสูตรอย่างน้อย 4 คนในหลักสูตรนั้นๆ ผ่านการอบรม AUN QA ในรอบ 2 ปี</t>
    </r>
    <r>
      <rPr>
        <b/>
        <sz val="14"/>
        <rFont val="TH SarabunPSK"/>
        <family val="2"/>
      </rPr>
      <t xml:space="preserve">
หลักสูตรที่ใช้เกณฑ์มาตรฐานปี 2558 
- </t>
    </r>
    <r>
      <rPr>
        <u/>
        <sz val="14"/>
        <rFont val="TH SarabunPSK"/>
        <family val="2"/>
      </rPr>
      <t>ระดับปริญญาตรี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= จำนวนหลักสูตรที่มีอาจารย์ประจำหลักสูตรอย่างน้อย 4 คนในหลักสูตรนั้นๆ ผ่านการอบรม AUN QA ในรอบ 2 ปี</t>
    </r>
    <r>
      <rPr>
        <b/>
        <sz val="14"/>
        <rFont val="TH SarabunPSK"/>
        <family val="2"/>
      </rPr>
      <t xml:space="preserve">
- </t>
    </r>
    <r>
      <rPr>
        <u/>
        <sz val="14"/>
        <rFont val="TH SarabunPSK"/>
        <family val="2"/>
      </rPr>
      <t>ระดับบัณฑิตศึกษา</t>
    </r>
    <r>
      <rPr>
        <b/>
        <sz val="14"/>
        <rFont val="TH SarabunPSK"/>
        <family val="2"/>
      </rPr>
      <t xml:space="preserve"> </t>
    </r>
    <r>
      <rPr>
        <sz val="14"/>
        <rFont val="TH SarabunPSK"/>
        <family val="2"/>
      </rPr>
      <t>= จำนวนหลักสูตรที่มีอาจารย์ประจำหลักสูตรอย่างน้อย 2 คนในหลักสูตรนั้นๆ ผ่านการอบรม AUN QA ในรอบ 2 ปี</t>
    </r>
    <r>
      <rPr>
        <b/>
        <sz val="14"/>
        <rFont val="TH SarabunPSK"/>
        <family val="2"/>
      </rPr>
      <t xml:space="preserve">
การคำนวณ </t>
    </r>
    <r>
      <rPr>
        <sz val="14"/>
        <rFont val="TH SarabunPSK"/>
        <family val="2"/>
      </rPr>
      <t>= จำนวนหลักสูตรที่มีอาจารย์ประจำหลักสูตรที่ผ่านการอบรม AUN QA ในรอบ 2 ปี/จำนวนหลักสูตรทั้งหมด*100</t>
    </r>
  </si>
  <si>
    <t>(3/4)</t>
  </si>
  <si>
    <t>(5/6)</t>
  </si>
  <si>
    <t>(6/6)</t>
  </si>
  <si>
    <t xml:space="preserve"> (2/3)</t>
  </si>
  <si>
    <r>
      <t>KPI 8</t>
    </r>
    <r>
      <rPr>
        <sz val="14"/>
        <rFont val="TH SarabunPSK"/>
        <family val="2"/>
      </rPr>
      <t xml:space="preserve"> ร้อยละของ</t>
    </r>
    <r>
      <rPr>
        <u/>
        <sz val="14"/>
        <rFont val="TH SarabunPSK"/>
        <family val="2"/>
      </rPr>
      <t>นักศึกษาระดับบัณฑิตศึกษา</t>
    </r>
    <r>
      <rPr>
        <sz val="14"/>
        <rFont val="TH SarabunPSK"/>
        <family val="2"/>
      </rPr>
      <t xml:space="preserve">ต่อจำนวนนักศึกษาทั้งหมด (ทุกระดับ) (ใช้เกณฑ์เชิงปริมาณ)
</t>
    </r>
  </si>
  <si>
    <t>(42/511)</t>
  </si>
  <si>
    <t>(68/373)</t>
  </si>
  <si>
    <t>(91/361)</t>
  </si>
  <si>
    <t xml:space="preserve"> (35/263)</t>
  </si>
  <si>
    <r>
      <t>KPI 10</t>
    </r>
    <r>
      <rPr>
        <sz val="14"/>
        <rFont val="TH SarabunPSK"/>
        <family val="2"/>
      </rPr>
      <t xml:space="preserve"> ร้อยละของ</t>
    </r>
    <r>
      <rPr>
        <u/>
        <sz val="14"/>
        <rFont val="TH SarabunPSK"/>
        <family val="2"/>
      </rPr>
      <t>อาจารย์ชาวต่างประเทศ</t>
    </r>
    <r>
      <rPr>
        <sz val="14"/>
        <rFont val="TH SarabunPSK"/>
        <family val="2"/>
      </rPr>
      <t>ต่อจำนวนอาจารย์ประจำทั้งหมด</t>
    </r>
  </si>
  <si>
    <t>n/a</t>
  </si>
  <si>
    <t>(2/27)</t>
  </si>
  <si>
    <t>(0/19.5)</t>
  </si>
  <si>
    <r>
      <t xml:space="preserve">KPI 11 </t>
    </r>
    <r>
      <rPr>
        <sz val="14"/>
        <rFont val="TH SarabunPSK"/>
        <family val="2"/>
      </rPr>
      <t>ร้อยละของ</t>
    </r>
    <r>
      <rPr>
        <u/>
        <sz val="14"/>
        <rFont val="TH SarabunPSK"/>
        <family val="2"/>
      </rPr>
      <t>นักศึกษาต่างประเทศ</t>
    </r>
    <r>
      <rPr>
        <sz val="14"/>
        <rFont val="TH SarabunPSK"/>
        <family val="2"/>
      </rPr>
      <t xml:space="preserve">และนักศึกษาแลกเปลี่ยนต่อจำนวนนักศึกษาทั้งหมด (ใช้เกณฑ์เชิงปริมาณ)
</t>
    </r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สามารถนับรวมจำนวนนักศึกษา ม.อ.ที่ไปต่างประเทศ หรือเข้าร่วมกิจกรรม (มีโครงการรองรับหรือมีโครงการร่วม) กับนักศึกษาต่างชาติที่จัดในประเทศไทย อย่างน้อย 1 เทอม (ตาม QS Ranking)</t>
    </r>
  </si>
  <si>
    <t>(7/511)</t>
  </si>
  <si>
    <t>(8/373)</t>
  </si>
  <si>
    <t>(7/361)</t>
  </si>
  <si>
    <t>(11/263)</t>
  </si>
  <si>
    <r>
      <rPr>
        <b/>
        <u/>
        <sz val="14"/>
        <rFont val="TH SarabunPSK"/>
        <family val="2"/>
      </rPr>
      <t>หมายหตุ</t>
    </r>
    <r>
      <rPr>
        <b/>
        <sz val="14"/>
        <rFont val="TH SarabunPSK"/>
        <family val="2"/>
      </rPr>
      <t xml:space="preserve">  ตัวบ่งชี้ที่มีเกณฑ์การประเมินเป็นจำนวนเต็ม ผลการดำเนินงานใช้จำนวนเต็ม โดยปัดเศษทศนิยมทิ้ง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</si>
</sst>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 ;\-#,##0\ "/>
    <numFmt numFmtId="188" formatCode="_-* #,##0.0_-;\-* #,##0.0_-;_-* &quot;-&quot;??_-;_-@_-"/>
    <numFmt numFmtId="189" formatCode="&quot;$&quot;#,##0.00_);[Red]\(&quot;$&quot;#,##0.00\)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4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2"/>
      <name val="TH SarabunPSK"/>
      <family val="2"/>
    </font>
    <font>
      <b/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color indexed="8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3" applyNumberFormat="0" applyAlignment="0" applyProtection="0"/>
    <xf numFmtId="0" fontId="15" fillId="23" borderId="14" applyNumberFormat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3" applyNumberFormat="0" applyAlignment="0" applyProtection="0"/>
    <xf numFmtId="0" fontId="23" fillId="0" borderId="18" applyNumberFormat="0" applyFill="0" applyAlignment="0" applyProtection="0"/>
    <xf numFmtId="0" fontId="24" fillId="24" borderId="0" applyNumberFormat="0" applyBorder="0" applyAlignment="0" applyProtection="0"/>
    <xf numFmtId="0" fontId="16" fillId="0" borderId="0"/>
    <xf numFmtId="0" fontId="25" fillId="0" borderId="0">
      <alignment vertical="top"/>
    </xf>
    <xf numFmtId="0" fontId="25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25" borderId="19" applyNumberFormat="0" applyFont="0" applyAlignment="0" applyProtection="0"/>
    <xf numFmtId="0" fontId="26" fillId="22" borderId="20" applyNumberFormat="0" applyAlignment="0" applyProtection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16" fillId="0" borderId="0"/>
    <xf numFmtId="0" fontId="11" fillId="0" borderId="0"/>
    <xf numFmtId="0" fontId="11" fillId="0" borderId="0"/>
    <xf numFmtId="0" fontId="30" fillId="0" borderId="0"/>
    <xf numFmtId="0" fontId="16" fillId="0" borderId="0"/>
    <xf numFmtId="0" fontId="30" fillId="0" borderId="0"/>
    <xf numFmtId="0" fontId="25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0" fillId="0" borderId="6" xfId="0" applyBorder="1"/>
    <xf numFmtId="0" fontId="4" fillId="2" borderId="5" xfId="2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3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0" xfId="3" applyFont="1" applyFill="1" applyBorder="1"/>
    <xf numFmtId="0" fontId="5" fillId="3" borderId="10" xfId="0" applyFont="1" applyFill="1" applyBorder="1"/>
    <xf numFmtId="0" fontId="5" fillId="3" borderId="10" xfId="2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3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12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7" xfId="3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7" xfId="3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7" fontId="5" fillId="0" borderId="7" xfId="3" applyNumberFormat="1" applyFont="1" applyFill="1" applyBorder="1" applyAlignment="1">
      <alignment horizontal="center" vertical="top"/>
    </xf>
    <xf numFmtId="2" fontId="5" fillId="0" borderId="7" xfId="3" quotePrefix="1" applyNumberFormat="1" applyFont="1" applyFill="1" applyBorder="1" applyAlignment="1">
      <alignment horizontal="center" vertical="top"/>
    </xf>
    <xf numFmtId="0" fontId="5" fillId="0" borderId="7" xfId="2" applyFont="1" applyFill="1" applyBorder="1" applyAlignment="1">
      <alignment horizontal="center" vertical="top"/>
    </xf>
    <xf numFmtId="0" fontId="7" fillId="0" borderId="2" xfId="3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10" xfId="3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top"/>
    </xf>
    <xf numFmtId="0" fontId="5" fillId="0" borderId="10" xfId="2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top"/>
    </xf>
    <xf numFmtId="0" fontId="5" fillId="0" borderId="12" xfId="2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1" fontId="5" fillId="0" borderId="2" xfId="3" applyNumberFormat="1" applyFont="1" applyFill="1" applyBorder="1" applyAlignment="1">
      <alignment horizontal="center"/>
    </xf>
    <xf numFmtId="1" fontId="9" fillId="0" borderId="2" xfId="3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2" fontId="5" fillId="0" borderId="7" xfId="3" applyNumberFormat="1" applyFont="1" applyFill="1" applyBorder="1" applyAlignment="1">
      <alignment horizontal="center"/>
    </xf>
    <xf numFmtId="1" fontId="5" fillId="0" borderId="7" xfId="3" quotePrefix="1" applyNumberFormat="1" applyFont="1" applyFill="1" applyBorder="1" applyAlignment="1">
      <alignment horizontal="center"/>
    </xf>
    <xf numFmtId="1" fontId="9" fillId="0" borderId="7" xfId="3" quotePrefix="1" applyNumberFormat="1" applyFont="1" applyFill="1" applyBorder="1" applyAlignment="1">
      <alignment horizontal="center"/>
    </xf>
    <xf numFmtId="1" fontId="5" fillId="0" borderId="7" xfId="3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wrapText="1"/>
    </xf>
    <xf numFmtId="187" fontId="5" fillId="0" borderId="2" xfId="1" applyNumberFormat="1" applyFont="1" applyFill="1" applyBorder="1" applyAlignment="1">
      <alignment horizontal="center"/>
    </xf>
    <xf numFmtId="187" fontId="7" fillId="0" borderId="2" xfId="1" applyNumberFormat="1" applyFont="1" applyFill="1" applyBorder="1" applyAlignment="1">
      <alignment horizontal="center"/>
    </xf>
    <xf numFmtId="0" fontId="5" fillId="0" borderId="0" xfId="3" applyFont="1" applyFill="1"/>
    <xf numFmtId="0" fontId="5" fillId="0" borderId="2" xfId="0" applyFont="1" applyFill="1" applyBorder="1"/>
    <xf numFmtId="3" fontId="5" fillId="0" borderId="2" xfId="3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0" fontId="5" fillId="0" borderId="7" xfId="3" quotePrefix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12" xfId="3" quotePrefix="1" applyNumberFormat="1" applyFont="1" applyFill="1" applyBorder="1" applyAlignment="1">
      <alignment horizontal="center"/>
    </xf>
    <xf numFmtId="0" fontId="5" fillId="0" borderId="0" xfId="3" applyFont="1" applyFill="1" applyBorder="1"/>
    <xf numFmtId="0" fontId="4" fillId="0" borderId="7" xfId="0" applyFont="1" applyFill="1" applyBorder="1" applyAlignment="1">
      <alignment vertical="top" wrapText="1"/>
    </xf>
    <xf numFmtId="2" fontId="5" fillId="0" borderId="7" xfId="3" quotePrefix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 wrapText="1"/>
    </xf>
    <xf numFmtId="188" fontId="5" fillId="0" borderId="7" xfId="1" applyNumberFormat="1" applyFont="1" applyFill="1" applyBorder="1" applyAlignment="1">
      <alignment horizontal="center"/>
    </xf>
    <xf numFmtId="2" fontId="5" fillId="0" borderId="0" xfId="3" applyNumberFormat="1" applyFont="1" applyFill="1" applyAlignment="1">
      <alignment horizontal="center"/>
    </xf>
    <xf numFmtId="0" fontId="5" fillId="0" borderId="7" xfId="3" quotePrefix="1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2" applyFont="1"/>
    <xf numFmtId="0" fontId="5" fillId="0" borderId="0" xfId="3" applyFont="1"/>
  </cellXfs>
  <cellStyles count="6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 2" xfId="41"/>
    <cellStyle name="Normal 3" xfId="42"/>
    <cellStyle name="Normal 4" xfId="43"/>
    <cellStyle name="Normal 5" xfId="44"/>
    <cellStyle name="Normal 5 2" xfId="45"/>
    <cellStyle name="Normal 5_Commit_KPIs55_59_Edit_26Nov2555" xfId="46"/>
    <cellStyle name="Normal 6" xfId="2"/>
    <cellStyle name="Note" xfId="47"/>
    <cellStyle name="Output" xfId="48"/>
    <cellStyle name="Percent 2" xfId="49"/>
    <cellStyle name="Title" xfId="50"/>
    <cellStyle name="Total" xfId="51"/>
    <cellStyle name="Warning Text" xfId="52"/>
    <cellStyle name="เครื่องหมายจุลภาค" xfId="1" builtinId="3"/>
    <cellStyle name="เครื่องหมายจุลภาค 2" xfId="53"/>
    <cellStyle name="เครื่องหมายจุลภาค 3" xfId="54"/>
    <cellStyle name="เครื่องหมายจุลภาค 4" xfId="55"/>
    <cellStyle name="เครื่องหมายจุลภาค 5" xfId="56"/>
    <cellStyle name="เครื่องหมายจุลภาค 6" xfId="57"/>
    <cellStyle name="เครื่องหมายจุลภาค 7" xfId="58"/>
    <cellStyle name="เครื่องหมายจุลภาค 8" xfId="59"/>
    <cellStyle name="ปกติ" xfId="0" builtinId="0"/>
    <cellStyle name="ปกติ 10" xfId="60"/>
    <cellStyle name="ปกติ 2" xfId="61"/>
    <cellStyle name="ปกติ 3" xfId="62"/>
    <cellStyle name="ปกติ 4" xfId="63"/>
    <cellStyle name="ปกติ 5" xfId="64"/>
    <cellStyle name="ปกติ 6" xfId="65"/>
    <cellStyle name="ปกติ 7" xfId="66"/>
    <cellStyle name="ปกติ 8" xfId="3"/>
    <cellStyle name="ปกติ 9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ranee\QDO\QA\&#3611;&#3637;&#3585;&#3634;&#3619;&#3624;&#3638;&#3585;&#3625;&#3634;%202555\SupportData\&#3586;&#3657;&#3629;&#3617;&#3641;&#3621;&#3623;&#3636;&#3648;&#3607;&#3624;%20PSU\Test%20New%20Format\All%20Data\Outbound%20Staff_Stud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1;&#3619;&#3632;&#3594;&#3640;&#3617;&#3607;&#3610;&#3607;&#3623;&#3609;KPIs&#3616;&#3634;&#3588;&#3623;&#3636;&#3594;&#3634;_Upd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0.2\cjirada\Documents%20and%20Settings\engineer\My%20Documents\&#3619;&#3629;&#3591;&#3588;&#3603;&#3610;&#3604;&#3637;&#3613;&#3656;&#3634;&#3618;&#3623;&#3634;&#3591;&#3649;&#3612;&#3609;\&#3611;&#3619;&#3632;&#3585;&#3633;&#3609;&#3588;&#3640;&#3603;&#3616;&#3634;&#3614;&#3585;&#3634;&#3619;&#3624;&#3638;&#3585;&#3625;&#3634;\SAR%202550\&#3586;&#3657;&#3629;&#3617;&#3641;&#3621;&#3605;&#3634;&#3617;&#3629;&#3591;&#3588;&#3660;&#3611;&#3619;&#3632;&#3585;&#3629;&#3610;\Component%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FF"/>
      <sheetName val="STUDENTS"/>
      <sheetName val="Group Data"/>
    </sheetNames>
    <sheetDataSet>
      <sheetData sheetId="0"/>
      <sheetData sheetId="1"/>
      <sheetData sheetId="2">
        <row r="4">
          <cell r="A4" t="str">
            <v>Prof. Dr.</v>
          </cell>
          <cell r="B4" t="str">
            <v>Mr.</v>
          </cell>
          <cell r="C4" t="str">
            <v>Executive</v>
          </cell>
          <cell r="D4" t="str">
            <v>Bachelor's</v>
          </cell>
          <cell r="F4" t="str">
            <v>Afghanistan</v>
          </cell>
          <cell r="G4" t="str">
            <v>Faculty</v>
          </cell>
          <cell r="H4" t="str">
            <v>Attend Conference/Seminar/Workshop/Meeting</v>
          </cell>
          <cell r="I4" t="str">
            <v>Attend Conference/Seminar/Workshop/Meeting</v>
          </cell>
        </row>
        <row r="5">
          <cell r="A5" t="str">
            <v>Prof.</v>
          </cell>
          <cell r="B5" t="str">
            <v>Ms.</v>
          </cell>
          <cell r="C5" t="str">
            <v xml:space="preserve">Academic Staff </v>
          </cell>
          <cell r="D5" t="str">
            <v>Graduate Diploma</v>
          </cell>
          <cell r="F5" t="str">
            <v>Akrotiri</v>
          </cell>
          <cell r="G5" t="str">
            <v>University</v>
          </cell>
          <cell r="H5" t="str">
            <v>Conference/Seminar Presentation</v>
          </cell>
          <cell r="I5" t="str">
            <v>Conference/Seminar Presentation</v>
          </cell>
        </row>
        <row r="6">
          <cell r="A6" t="str">
            <v>Assoc. Prof. Dr.</v>
          </cell>
          <cell r="C6" t="str">
            <v>Supporting Staff</v>
          </cell>
          <cell r="D6" t="str">
            <v>Master's</v>
          </cell>
          <cell r="F6" t="str">
            <v>Albania</v>
          </cell>
          <cell r="G6" t="str">
            <v>Both</v>
          </cell>
          <cell r="H6" t="str">
            <v>Discuss Collaboration</v>
          </cell>
          <cell r="I6" t="str">
            <v>Co-operative Study</v>
          </cell>
        </row>
        <row r="7">
          <cell r="A7" t="str">
            <v xml:space="preserve">Assoc. Prof. </v>
          </cell>
          <cell r="C7" t="str">
            <v>Other (Pls specify)</v>
          </cell>
          <cell r="D7" t="str">
            <v xml:space="preserve">Higher Graduate Diploma </v>
          </cell>
          <cell r="F7" t="str">
            <v>Algeria</v>
          </cell>
          <cell r="H7" t="str">
            <v>Exchange Program</v>
          </cell>
          <cell r="I7" t="str">
            <v>Exchange Program</v>
          </cell>
        </row>
        <row r="8">
          <cell r="A8" t="str">
            <v>Asst. Prof. Dr.</v>
          </cell>
          <cell r="D8" t="str">
            <v>Doctorate</v>
          </cell>
          <cell r="F8" t="str">
            <v>American Samoa</v>
          </cell>
          <cell r="H8" t="str">
            <v>Join a Camp/An Activity</v>
          </cell>
          <cell r="I8" t="str">
            <v>Join a Camp/An Activity</v>
          </cell>
        </row>
        <row r="9">
          <cell r="A9" t="str">
            <v xml:space="preserve">Asst. Prof. </v>
          </cell>
          <cell r="D9" t="str">
            <v>Other (Pls specify)</v>
          </cell>
          <cell r="F9" t="str">
            <v>Andorra</v>
          </cell>
          <cell r="H9" t="str">
            <v>Professional Development</v>
          </cell>
          <cell r="I9" t="str">
            <v>Joint Degree Programs (3+1, 2+2)</v>
          </cell>
        </row>
        <row r="10">
          <cell r="A10" t="str">
            <v>M.D.,Ph.D.</v>
          </cell>
          <cell r="F10" t="str">
            <v>Angola</v>
          </cell>
          <cell r="H10" t="str">
            <v>Research</v>
          </cell>
          <cell r="I10" t="str">
            <v>Research</v>
          </cell>
        </row>
        <row r="11">
          <cell r="A11" t="str">
            <v>M.D.</v>
          </cell>
          <cell r="F11" t="str">
            <v>Anguilla</v>
          </cell>
          <cell r="H11" t="str">
            <v>Sabbatical Leave</v>
          </cell>
          <cell r="I11" t="str">
            <v>Study Abroad</v>
          </cell>
        </row>
        <row r="12">
          <cell r="A12" t="str">
            <v>Dr.</v>
          </cell>
          <cell r="F12" t="str">
            <v>Antarctica</v>
          </cell>
          <cell r="H12" t="str">
            <v xml:space="preserve">Signing MOU/MOA </v>
          </cell>
          <cell r="I12" t="str">
            <v>Study Visit</v>
          </cell>
        </row>
        <row r="13">
          <cell r="A13" t="str">
            <v>Mr.</v>
          </cell>
          <cell r="F13" t="str">
            <v>Antigua and Barbuda</v>
          </cell>
          <cell r="H13" t="str">
            <v>Study Visit</v>
          </cell>
          <cell r="I13" t="str">
            <v>Training/Internship</v>
          </cell>
        </row>
        <row r="14">
          <cell r="A14" t="str">
            <v>Ms.</v>
          </cell>
          <cell r="F14" t="str">
            <v>Argentina</v>
          </cell>
          <cell r="H14" t="str">
            <v>Training/Internship</v>
          </cell>
          <cell r="I14" t="str">
            <v>Other (Pls specify)</v>
          </cell>
        </row>
        <row r="15">
          <cell r="F15" t="str">
            <v>Armenia</v>
          </cell>
          <cell r="H15" t="str">
            <v>Visiting Professor</v>
          </cell>
        </row>
        <row r="16">
          <cell r="F16" t="str">
            <v>Aruba</v>
          </cell>
          <cell r="H16" t="str">
            <v>Other (Pls specify)</v>
          </cell>
        </row>
        <row r="17">
          <cell r="F17" t="str">
            <v>Ashmore and Cartier Islands</v>
          </cell>
        </row>
        <row r="18">
          <cell r="F18" t="str">
            <v>Australia</v>
          </cell>
        </row>
        <row r="19">
          <cell r="F19" t="str">
            <v>Austria</v>
          </cell>
        </row>
        <row r="20">
          <cell r="F20" t="str">
            <v>Azerbaijan</v>
          </cell>
        </row>
        <row r="21">
          <cell r="F21" t="str">
            <v>Bahamas, The</v>
          </cell>
        </row>
        <row r="22">
          <cell r="F22" t="str">
            <v>Bahrain</v>
          </cell>
        </row>
        <row r="23">
          <cell r="F23" t="str">
            <v>Bangladesh</v>
          </cell>
        </row>
        <row r="24">
          <cell r="F24" t="str">
            <v>Barbados</v>
          </cell>
        </row>
        <row r="25">
          <cell r="F25" t="str">
            <v>Bassas da India</v>
          </cell>
        </row>
        <row r="26">
          <cell r="F26" t="str">
            <v>Belarus</v>
          </cell>
        </row>
        <row r="27">
          <cell r="F27" t="str">
            <v>Belgium</v>
          </cell>
        </row>
        <row r="28">
          <cell r="F28" t="str">
            <v>Belize</v>
          </cell>
        </row>
        <row r="29">
          <cell r="F29" t="str">
            <v>Benin</v>
          </cell>
        </row>
        <row r="30">
          <cell r="F30" t="str">
            <v>Bermuda</v>
          </cell>
        </row>
        <row r="31">
          <cell r="F31" t="str">
            <v>Bhutan</v>
          </cell>
        </row>
        <row r="32">
          <cell r="F32" t="str">
            <v>Bolivia</v>
          </cell>
        </row>
        <row r="33">
          <cell r="F33" t="str">
            <v>Bosnia and Herzegovina</v>
          </cell>
        </row>
        <row r="34">
          <cell r="F34" t="str">
            <v>Botswana</v>
          </cell>
        </row>
        <row r="35">
          <cell r="F35" t="str">
            <v>Bouvet Island</v>
          </cell>
        </row>
        <row r="36">
          <cell r="F36" t="str">
            <v>Brazil</v>
          </cell>
        </row>
        <row r="37">
          <cell r="F37" t="str">
            <v>British Indian Ocean Territory</v>
          </cell>
        </row>
        <row r="38">
          <cell r="F38" t="str">
            <v>British Virgin Islands</v>
          </cell>
        </row>
        <row r="39">
          <cell r="F39" t="str">
            <v>Brunei</v>
          </cell>
        </row>
        <row r="40">
          <cell r="F40" t="str">
            <v>Bulgaria</v>
          </cell>
        </row>
        <row r="41">
          <cell r="F41" t="str">
            <v>Burkina Faso</v>
          </cell>
        </row>
        <row r="42">
          <cell r="F42" t="str">
            <v>Burma</v>
          </cell>
        </row>
        <row r="43">
          <cell r="F43" t="str">
            <v>Burundi</v>
          </cell>
        </row>
        <row r="44">
          <cell r="F44" t="str">
            <v>Cambodia</v>
          </cell>
        </row>
        <row r="45">
          <cell r="F45" t="str">
            <v>Cameroon</v>
          </cell>
        </row>
        <row r="46">
          <cell r="F46" t="str">
            <v>Canada</v>
          </cell>
        </row>
        <row r="47">
          <cell r="F47" t="str">
            <v>Cape Verde</v>
          </cell>
        </row>
        <row r="48">
          <cell r="F48" t="str">
            <v>Cayman Islands</v>
          </cell>
        </row>
        <row r="49">
          <cell r="F49" t="str">
            <v>Central African Republic</v>
          </cell>
        </row>
        <row r="50">
          <cell r="F50" t="str">
            <v>Chad</v>
          </cell>
        </row>
        <row r="51">
          <cell r="F51" t="str">
            <v>Chile</v>
          </cell>
        </row>
        <row r="52">
          <cell r="F52" t="str">
            <v>China</v>
          </cell>
        </row>
        <row r="53">
          <cell r="F53" t="str">
            <v>Christmas Island</v>
          </cell>
        </row>
        <row r="54">
          <cell r="F54" t="str">
            <v>Clipperton Island</v>
          </cell>
        </row>
        <row r="55">
          <cell r="F55" t="str">
            <v>Cocos (Keeling) Islands</v>
          </cell>
        </row>
        <row r="56">
          <cell r="F56" t="str">
            <v>Colombia</v>
          </cell>
        </row>
        <row r="57">
          <cell r="F57" t="str">
            <v>Comoros</v>
          </cell>
        </row>
        <row r="58">
          <cell r="F58" t="str">
            <v>Congo, Democratic Republic of the</v>
          </cell>
        </row>
        <row r="59">
          <cell r="F59" t="str">
            <v>Congo, Republic of the</v>
          </cell>
        </row>
        <row r="60">
          <cell r="F60" t="str">
            <v>Cook Islands</v>
          </cell>
        </row>
        <row r="61">
          <cell r="F61" t="str">
            <v>Coral Sea Islands</v>
          </cell>
        </row>
        <row r="62">
          <cell r="F62" t="str">
            <v>Costa Rica</v>
          </cell>
        </row>
        <row r="63">
          <cell r="F63" t="str">
            <v>Cote d'Ivoire</v>
          </cell>
        </row>
        <row r="64">
          <cell r="F64" t="str">
            <v>Croatia</v>
          </cell>
        </row>
        <row r="65">
          <cell r="F65" t="str">
            <v>Cuba</v>
          </cell>
        </row>
        <row r="66">
          <cell r="F66" t="str">
            <v>Cyprus</v>
          </cell>
        </row>
        <row r="67">
          <cell r="F67" t="str">
            <v>Czech Republic</v>
          </cell>
        </row>
        <row r="68">
          <cell r="F68" t="str">
            <v>Denmark</v>
          </cell>
        </row>
        <row r="69">
          <cell r="F69" t="str">
            <v>Dhekelia</v>
          </cell>
        </row>
        <row r="70">
          <cell r="F70" t="str">
            <v>Djibouti</v>
          </cell>
        </row>
        <row r="71">
          <cell r="F71" t="str">
            <v>Dominica</v>
          </cell>
        </row>
        <row r="72">
          <cell r="F72" t="str">
            <v>Dominican Republic</v>
          </cell>
        </row>
        <row r="73">
          <cell r="F73" t="str">
            <v>Ecuador</v>
          </cell>
        </row>
        <row r="74">
          <cell r="F74" t="str">
            <v>Egypt</v>
          </cell>
        </row>
        <row r="75">
          <cell r="F75" t="str">
            <v>El Salvador</v>
          </cell>
        </row>
        <row r="76">
          <cell r="F76" t="str">
            <v>Equatorial Guinea</v>
          </cell>
        </row>
        <row r="77">
          <cell r="F77" t="str">
            <v>Eritrea</v>
          </cell>
        </row>
        <row r="78">
          <cell r="F78" t="str">
            <v>Estonia</v>
          </cell>
        </row>
        <row r="79">
          <cell r="F79" t="str">
            <v>Ethiopia</v>
          </cell>
        </row>
        <row r="80">
          <cell r="F80" t="str">
            <v>Europa Island</v>
          </cell>
        </row>
        <row r="81">
          <cell r="F81" t="str">
            <v>Falkland Islands (Islas Malvinas)</v>
          </cell>
        </row>
        <row r="82">
          <cell r="F82" t="str">
            <v>Faroe Islands</v>
          </cell>
        </row>
        <row r="83">
          <cell r="F83" t="str">
            <v>Fiji</v>
          </cell>
        </row>
        <row r="84">
          <cell r="F84" t="str">
            <v>Finland</v>
          </cell>
        </row>
        <row r="85">
          <cell r="F85" t="str">
            <v>France</v>
          </cell>
        </row>
        <row r="86">
          <cell r="F86" t="str">
            <v>French Guiana</v>
          </cell>
        </row>
        <row r="87">
          <cell r="F87" t="str">
            <v>French Polynesia</v>
          </cell>
        </row>
        <row r="88">
          <cell r="F88" t="str">
            <v>French Southern and Antarctic Lands</v>
          </cell>
        </row>
        <row r="89">
          <cell r="F89" t="str">
            <v>Gabon</v>
          </cell>
        </row>
        <row r="90">
          <cell r="F90" t="str">
            <v>Gambia, The</v>
          </cell>
        </row>
        <row r="91">
          <cell r="F91" t="str">
            <v>Gaza Strip</v>
          </cell>
        </row>
        <row r="92">
          <cell r="F92" t="str">
            <v>Georgia</v>
          </cell>
        </row>
        <row r="93">
          <cell r="F93" t="str">
            <v>Germany</v>
          </cell>
        </row>
        <row r="94">
          <cell r="F94" t="str">
            <v>Ghana</v>
          </cell>
        </row>
        <row r="95">
          <cell r="F95" t="str">
            <v>Gibraltar</v>
          </cell>
        </row>
        <row r="96">
          <cell r="F96" t="str">
            <v>Glorioso Islands</v>
          </cell>
        </row>
        <row r="97">
          <cell r="F97" t="str">
            <v>Greece</v>
          </cell>
        </row>
        <row r="98">
          <cell r="F98" t="str">
            <v>Greenland</v>
          </cell>
        </row>
        <row r="99">
          <cell r="F99" t="str">
            <v>Grenada</v>
          </cell>
        </row>
        <row r="100">
          <cell r="F100" t="str">
            <v>Guadeloupe</v>
          </cell>
        </row>
        <row r="101">
          <cell r="F101" t="str">
            <v>Guam</v>
          </cell>
        </row>
        <row r="102">
          <cell r="F102" t="str">
            <v>Guatemala</v>
          </cell>
        </row>
        <row r="103">
          <cell r="F103" t="str">
            <v>Guernsey</v>
          </cell>
        </row>
        <row r="104">
          <cell r="F104" t="str">
            <v>Guinea</v>
          </cell>
        </row>
        <row r="105">
          <cell r="F105" t="str">
            <v>Guinea-Bissau</v>
          </cell>
        </row>
        <row r="106">
          <cell r="F106" t="str">
            <v>Guyana</v>
          </cell>
        </row>
        <row r="107">
          <cell r="F107" t="str">
            <v>Haiti</v>
          </cell>
        </row>
        <row r="108">
          <cell r="F108" t="str">
            <v>Heard Island and McDonald Islands</v>
          </cell>
        </row>
        <row r="109">
          <cell r="F109" t="str">
            <v>Holy See (Vatican City)</v>
          </cell>
        </row>
        <row r="110">
          <cell r="F110" t="str">
            <v>Honduras</v>
          </cell>
        </row>
        <row r="111">
          <cell r="F111" t="str">
            <v>Hong Kong</v>
          </cell>
        </row>
        <row r="112">
          <cell r="F112" t="str">
            <v>Hungary</v>
          </cell>
        </row>
        <row r="113">
          <cell r="F113" t="str">
            <v>Iceland</v>
          </cell>
        </row>
        <row r="114">
          <cell r="F114" t="str">
            <v>India</v>
          </cell>
        </row>
        <row r="115">
          <cell r="F115" t="str">
            <v>Indonesia</v>
          </cell>
        </row>
        <row r="116">
          <cell r="F116" t="str">
            <v>Iran</v>
          </cell>
        </row>
        <row r="117">
          <cell r="F117" t="str">
            <v>Iraq</v>
          </cell>
        </row>
        <row r="118">
          <cell r="F118" t="str">
            <v>Ireland</v>
          </cell>
        </row>
        <row r="119">
          <cell r="F119" t="str">
            <v>Isle of Man</v>
          </cell>
        </row>
        <row r="120">
          <cell r="F120" t="str">
            <v>Israel</v>
          </cell>
        </row>
        <row r="121">
          <cell r="F121" t="str">
            <v>Italy</v>
          </cell>
        </row>
        <row r="122">
          <cell r="F122" t="str">
            <v>Jamaica</v>
          </cell>
        </row>
        <row r="123">
          <cell r="F123" t="str">
            <v>Jan Mayen</v>
          </cell>
        </row>
        <row r="124">
          <cell r="F124" t="str">
            <v>Japan</v>
          </cell>
        </row>
        <row r="125">
          <cell r="F125" t="str">
            <v>Jersey</v>
          </cell>
        </row>
        <row r="126">
          <cell r="F126" t="str">
            <v>Jordan</v>
          </cell>
        </row>
        <row r="127">
          <cell r="F127" t="str">
            <v>Juan de Nova Island</v>
          </cell>
        </row>
        <row r="128">
          <cell r="F128" t="str">
            <v>Kazakhstan</v>
          </cell>
        </row>
        <row r="129">
          <cell r="F129" t="str">
            <v>Kenya</v>
          </cell>
        </row>
        <row r="130">
          <cell r="F130" t="str">
            <v>Kiribati</v>
          </cell>
        </row>
        <row r="131">
          <cell r="F131" t="str">
            <v>Korea, North</v>
          </cell>
        </row>
        <row r="132">
          <cell r="F132" t="str">
            <v>Korea, South</v>
          </cell>
        </row>
        <row r="133">
          <cell r="F133" t="str">
            <v>Kuwait</v>
          </cell>
        </row>
        <row r="134">
          <cell r="F134" t="str">
            <v>Kyrgyzstan</v>
          </cell>
        </row>
        <row r="135">
          <cell r="F135" t="str">
            <v>Laos</v>
          </cell>
        </row>
        <row r="136">
          <cell r="F136" t="str">
            <v>Latvia</v>
          </cell>
        </row>
        <row r="137">
          <cell r="F137" t="str">
            <v>Lebanon</v>
          </cell>
        </row>
        <row r="138">
          <cell r="F138" t="str">
            <v>Lesotho</v>
          </cell>
        </row>
        <row r="139">
          <cell r="F139" t="str">
            <v>Liberia</v>
          </cell>
        </row>
        <row r="140">
          <cell r="F140" t="str">
            <v>Libya</v>
          </cell>
        </row>
        <row r="141">
          <cell r="F141" t="str">
            <v>Liechtenstein</v>
          </cell>
        </row>
        <row r="142">
          <cell r="F142" t="str">
            <v>Lithuania</v>
          </cell>
        </row>
        <row r="143">
          <cell r="F143" t="str">
            <v>Luxembourg</v>
          </cell>
        </row>
        <row r="144">
          <cell r="F144" t="str">
            <v>Macau</v>
          </cell>
        </row>
        <row r="145">
          <cell r="F145" t="str">
            <v>Macedonia</v>
          </cell>
        </row>
        <row r="146">
          <cell r="F146" t="str">
            <v>Madagascar</v>
          </cell>
        </row>
        <row r="147">
          <cell r="F147" t="str">
            <v>Malawi</v>
          </cell>
        </row>
        <row r="148">
          <cell r="F148" t="str">
            <v>Malaysia</v>
          </cell>
        </row>
        <row r="149">
          <cell r="F149" t="str">
            <v>Maldives</v>
          </cell>
        </row>
        <row r="150">
          <cell r="F150" t="str">
            <v>Mali</v>
          </cell>
        </row>
        <row r="151">
          <cell r="F151" t="str">
            <v>Malta</v>
          </cell>
        </row>
        <row r="152">
          <cell r="F152" t="str">
            <v>Marshall Islands</v>
          </cell>
        </row>
        <row r="153">
          <cell r="F153" t="str">
            <v>Martinique</v>
          </cell>
        </row>
        <row r="154">
          <cell r="F154" t="str">
            <v>Mauritania</v>
          </cell>
        </row>
        <row r="155">
          <cell r="F155" t="str">
            <v>Mauritius</v>
          </cell>
        </row>
        <row r="156">
          <cell r="F156" t="str">
            <v>Mayotte</v>
          </cell>
        </row>
        <row r="157">
          <cell r="F157" t="str">
            <v>Mexico</v>
          </cell>
        </row>
        <row r="158">
          <cell r="F158" t="str">
            <v>Micronesia, Federated States of</v>
          </cell>
        </row>
        <row r="159">
          <cell r="F159" t="str">
            <v>Moldova</v>
          </cell>
        </row>
        <row r="160">
          <cell r="F160" t="str">
            <v>Monaco</v>
          </cell>
        </row>
        <row r="161">
          <cell r="F161" t="str">
            <v>Mongolia</v>
          </cell>
        </row>
        <row r="162">
          <cell r="F162" t="str">
            <v>Montenegro</v>
          </cell>
        </row>
        <row r="163">
          <cell r="F163" t="str">
            <v>Montserrat</v>
          </cell>
        </row>
        <row r="164">
          <cell r="F164" t="str">
            <v>Morocco</v>
          </cell>
        </row>
        <row r="165">
          <cell r="F165" t="str">
            <v>Mozambique</v>
          </cell>
        </row>
        <row r="166">
          <cell r="F166" t="str">
            <v>Myanmar</v>
          </cell>
        </row>
        <row r="167">
          <cell r="F167" t="str">
            <v>Namibia</v>
          </cell>
        </row>
        <row r="168">
          <cell r="F168" t="str">
            <v>Nauru</v>
          </cell>
        </row>
        <row r="169">
          <cell r="F169" t="str">
            <v>Navassa Island</v>
          </cell>
        </row>
        <row r="170">
          <cell r="F170" t="str">
            <v>Nepal</v>
          </cell>
        </row>
        <row r="171">
          <cell r="F171" t="str">
            <v>Netherlands</v>
          </cell>
        </row>
        <row r="172">
          <cell r="F172" t="str">
            <v>Netherlands Antilles</v>
          </cell>
        </row>
        <row r="173">
          <cell r="F173" t="str">
            <v>New Caledonia</v>
          </cell>
        </row>
        <row r="174">
          <cell r="F174" t="str">
            <v>New Zealand</v>
          </cell>
        </row>
        <row r="175">
          <cell r="F175" t="str">
            <v>Nicaragua</v>
          </cell>
        </row>
        <row r="176">
          <cell r="F176" t="str">
            <v>Niger</v>
          </cell>
        </row>
        <row r="177">
          <cell r="F177" t="str">
            <v>Nigeria</v>
          </cell>
        </row>
        <row r="178">
          <cell r="F178" t="str">
            <v>Niue</v>
          </cell>
        </row>
        <row r="179">
          <cell r="F179" t="str">
            <v>Norfolk Island</v>
          </cell>
        </row>
        <row r="180">
          <cell r="F180" t="str">
            <v>Northern Mariana Islands</v>
          </cell>
        </row>
        <row r="181">
          <cell r="F181" t="str">
            <v>Norway</v>
          </cell>
        </row>
        <row r="182">
          <cell r="F182" t="str">
            <v>Oman</v>
          </cell>
        </row>
        <row r="183">
          <cell r="F183" t="str">
            <v>Pakistan</v>
          </cell>
        </row>
        <row r="184">
          <cell r="F184" t="str">
            <v>Palau</v>
          </cell>
        </row>
        <row r="185">
          <cell r="F185" t="str">
            <v>Panama</v>
          </cell>
        </row>
        <row r="186">
          <cell r="F186" t="str">
            <v>Papua New Guinea</v>
          </cell>
        </row>
        <row r="187">
          <cell r="F187" t="str">
            <v>Paracel Islands</v>
          </cell>
        </row>
        <row r="188">
          <cell r="F188" t="str">
            <v>Paraguay</v>
          </cell>
        </row>
        <row r="189">
          <cell r="F189" t="str">
            <v>Peru</v>
          </cell>
        </row>
        <row r="190">
          <cell r="F190" t="str">
            <v>Philippines</v>
          </cell>
        </row>
        <row r="191">
          <cell r="F191" t="str">
            <v>Pitcairn Islands</v>
          </cell>
        </row>
        <row r="192">
          <cell r="F192" t="str">
            <v>Poland</v>
          </cell>
        </row>
        <row r="193">
          <cell r="F193" t="str">
            <v>Portugal</v>
          </cell>
        </row>
        <row r="194">
          <cell r="F194" t="str">
            <v>Puerto Rico</v>
          </cell>
        </row>
        <row r="195">
          <cell r="F195" t="str">
            <v>Qatar</v>
          </cell>
        </row>
        <row r="196">
          <cell r="F196" t="str">
            <v>Reunion</v>
          </cell>
        </row>
        <row r="197">
          <cell r="F197" t="str">
            <v>Romania</v>
          </cell>
        </row>
        <row r="198">
          <cell r="F198" t="str">
            <v>Russia</v>
          </cell>
        </row>
        <row r="199">
          <cell r="F199" t="str">
            <v>Rwanda</v>
          </cell>
        </row>
        <row r="200">
          <cell r="F200" t="str">
            <v>Saint Helena</v>
          </cell>
        </row>
        <row r="201">
          <cell r="F201" t="str">
            <v>Saint Kitts and Nevis</v>
          </cell>
        </row>
        <row r="202">
          <cell r="F202" t="str">
            <v>Saint Lucia</v>
          </cell>
        </row>
        <row r="203">
          <cell r="F203" t="str">
            <v>Saint Pierre and Miquelon</v>
          </cell>
        </row>
        <row r="204">
          <cell r="F204" t="str">
            <v>Saint Vincent and the Grenadines</v>
          </cell>
        </row>
        <row r="205">
          <cell r="F205" t="str">
            <v>Samoa</v>
          </cell>
        </row>
        <row r="206">
          <cell r="F206" t="str">
            <v>San Marino</v>
          </cell>
        </row>
        <row r="207">
          <cell r="F207" t="str">
            <v>Sao Tome and Principe</v>
          </cell>
        </row>
        <row r="208">
          <cell r="F208" t="str">
            <v>Saudi Arabia</v>
          </cell>
        </row>
        <row r="209">
          <cell r="F209" t="str">
            <v>Senegal</v>
          </cell>
        </row>
        <row r="210">
          <cell r="F210" t="str">
            <v xml:space="preserve">Serbia </v>
          </cell>
        </row>
        <row r="211">
          <cell r="F211" t="str">
            <v>Seychelles</v>
          </cell>
        </row>
        <row r="212">
          <cell r="F212" t="str">
            <v>Sierra Leone</v>
          </cell>
        </row>
        <row r="213">
          <cell r="F213" t="str">
            <v>Singapore</v>
          </cell>
        </row>
        <row r="214">
          <cell r="F214" t="str">
            <v>Slovakia</v>
          </cell>
        </row>
        <row r="215">
          <cell r="F215" t="str">
            <v>Slovenia</v>
          </cell>
        </row>
        <row r="216">
          <cell r="F216" t="str">
            <v>Solomon Islands</v>
          </cell>
        </row>
        <row r="217">
          <cell r="F217" t="str">
            <v>Somalia</v>
          </cell>
        </row>
        <row r="218">
          <cell r="F218" t="str">
            <v>South Africa</v>
          </cell>
        </row>
        <row r="219">
          <cell r="F219" t="str">
            <v>South Georgia and the South Sandwich Islands</v>
          </cell>
        </row>
        <row r="220">
          <cell r="F220" t="str">
            <v>Spain</v>
          </cell>
        </row>
        <row r="221">
          <cell r="F221" t="str">
            <v>Spratly Islands</v>
          </cell>
        </row>
        <row r="222">
          <cell r="F222" t="str">
            <v>Sri Lanka</v>
          </cell>
        </row>
        <row r="223">
          <cell r="F223" t="str">
            <v>Sudan</v>
          </cell>
        </row>
        <row r="224">
          <cell r="F224" t="str">
            <v>Suriname</v>
          </cell>
        </row>
        <row r="225">
          <cell r="F225" t="str">
            <v>Svalbard</v>
          </cell>
        </row>
        <row r="226">
          <cell r="F226" t="str">
            <v>Swaziland</v>
          </cell>
        </row>
        <row r="227">
          <cell r="F227" t="str">
            <v>Sweden</v>
          </cell>
        </row>
        <row r="228">
          <cell r="F228" t="str">
            <v>Switzerland</v>
          </cell>
        </row>
        <row r="229">
          <cell r="F229" t="str">
            <v>Syria</v>
          </cell>
        </row>
        <row r="230">
          <cell r="F230" t="str">
            <v>Taiwan</v>
          </cell>
        </row>
        <row r="231">
          <cell r="F231" t="str">
            <v>Tajikistan</v>
          </cell>
        </row>
        <row r="232">
          <cell r="F232" t="str">
            <v>Tanzania</v>
          </cell>
        </row>
        <row r="233">
          <cell r="F233" t="str">
            <v>Thailand</v>
          </cell>
        </row>
        <row r="234">
          <cell r="F234" t="str">
            <v>Timor-Leste</v>
          </cell>
        </row>
        <row r="235">
          <cell r="F235" t="str">
            <v>Togo</v>
          </cell>
        </row>
        <row r="236">
          <cell r="F236" t="str">
            <v>Tokelau</v>
          </cell>
        </row>
        <row r="237">
          <cell r="F237" t="str">
            <v>Tonga</v>
          </cell>
        </row>
        <row r="238">
          <cell r="F238" t="str">
            <v>Trinidad and Tobago</v>
          </cell>
        </row>
        <row r="239">
          <cell r="F239" t="str">
            <v>Tromelin Island</v>
          </cell>
        </row>
        <row r="240">
          <cell r="F240" t="str">
            <v>Tunisia</v>
          </cell>
        </row>
        <row r="241">
          <cell r="F241" t="str">
            <v>Turkey</v>
          </cell>
        </row>
        <row r="242">
          <cell r="F242" t="str">
            <v>Turkmenistan</v>
          </cell>
        </row>
        <row r="243">
          <cell r="F243" t="str">
            <v>Turks and Caicos Islands</v>
          </cell>
        </row>
        <row r="244">
          <cell r="F244" t="str">
            <v>Tuvalu</v>
          </cell>
        </row>
        <row r="245">
          <cell r="F245" t="str">
            <v>Uganda</v>
          </cell>
        </row>
        <row r="246">
          <cell r="F246" t="str">
            <v>UK</v>
          </cell>
        </row>
        <row r="247">
          <cell r="F247" t="str">
            <v>Ukraine</v>
          </cell>
        </row>
        <row r="248">
          <cell r="F248" t="str">
            <v>United Arab Emirates</v>
          </cell>
        </row>
        <row r="249">
          <cell r="F249" t="str">
            <v>Uruguay</v>
          </cell>
        </row>
        <row r="250">
          <cell r="F250" t="str">
            <v>USA</v>
          </cell>
        </row>
        <row r="251">
          <cell r="F251" t="str">
            <v>Uzbekistan</v>
          </cell>
        </row>
        <row r="252">
          <cell r="F252" t="str">
            <v>Vanuatu</v>
          </cell>
        </row>
        <row r="253">
          <cell r="F253" t="str">
            <v>Venezuela</v>
          </cell>
        </row>
        <row r="254">
          <cell r="F254" t="str">
            <v>Vietnam</v>
          </cell>
        </row>
        <row r="255">
          <cell r="F255" t="str">
            <v>Virgin Islands</v>
          </cell>
        </row>
        <row r="256">
          <cell r="F256" t="str">
            <v>Wake Island</v>
          </cell>
        </row>
        <row r="257">
          <cell r="F257" t="str">
            <v>Wallis and Futuna</v>
          </cell>
        </row>
        <row r="258">
          <cell r="F258" t="str">
            <v>West Bank</v>
          </cell>
        </row>
        <row r="259">
          <cell r="F259" t="str">
            <v>Western Sahara</v>
          </cell>
        </row>
        <row r="260">
          <cell r="F260" t="str">
            <v>Yemen</v>
          </cell>
        </row>
        <row r="261">
          <cell r="F261" t="str">
            <v>Zambia</v>
          </cell>
        </row>
        <row r="262">
          <cell r="F262" t="str">
            <v>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PIs_ภาควิชา"/>
      <sheetName val="เป้าหมาย"/>
      <sheetName val="ผลทบทวนKPIs_ภาควิชา"/>
      <sheetName val="KPIsภาคเทียบเป้าหมายคณะ1"/>
      <sheetName val="KPIsภาคเทียบเป้าหมายคณะ2"/>
      <sheetName val="เป้าหมายตัวบ่งชี้ 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คำอธิบาย"/>
      <sheetName val="ข้อมูลอาจารย์"/>
      <sheetName val="ข้อมูลนักศึกษาเต็มเวลา"/>
      <sheetName val="ข้อมูลรางวัล"/>
      <sheetName val="จำนวนผู้ลงทะเบียน"/>
      <sheetName val="ผู้สำเร็จการศึกษา"/>
      <sheetName val="2.1พัฒนาหลักสูตร"/>
      <sheetName val="2.2กระบวนการเรียนรู้"/>
      <sheetName val="2.3โครงการสนับสนุน"/>
      <sheetName val="2.4(1)นศ.ต่ออาจารย์"/>
      <sheetName val="2.4(2)จำนวนนักศึกษาเต็มเวลา"/>
      <sheetName val="2.5คุณวุฒิอาจารย์"/>
      <sheetName val="2.6ตำแหน่งวิชาการ"/>
      <sheetName val="2.7จรรยาบรรณ"/>
      <sheetName val="2.8วิจัยพัฒนาการสอน"/>
      <sheetName val="2.9การได้งานทำ"/>
      <sheetName val="2.11ระดับความพึงพอใจ"/>
      <sheetName val="2.12จำนวนรางวัล"/>
      <sheetName val="2.13หลักสูตรที่ได้มาตรฐาน"/>
      <sheetName val="2.14ประเมิน ภาพรวม"/>
      <sheetName val="2.14ประเมิน ป.ตรี"/>
      <sheetName val="2.14ประเมิน ป.โท"/>
      <sheetName val="2.14ประเมิน ป.เอก"/>
      <sheetName val="2.16จำนวนวิทยานิพนธ์"/>
      <sheetName val="2.17ประเมินผลการเรียนรุ้"/>
      <sheetName val="2.18สำเร็จการศึกษา"/>
      <sheetName val="2.19ที่ปรึกษาวิทยานิพนธ์"/>
      <sheetName val="2.23นักศึกษาบัณฑิตศึกษ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54"/>
  <sheetViews>
    <sheetView tabSelected="1" zoomScale="90" zoomScaleNormal="90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D42" sqref="D42"/>
    </sheetView>
  </sheetViews>
  <sheetFormatPr defaultRowHeight="18.75"/>
  <cols>
    <col min="1" max="1" width="38.25" style="115" customWidth="1"/>
    <col min="2" max="2" width="7.625" style="115" customWidth="1"/>
    <col min="3" max="3" width="12.375" style="115" customWidth="1"/>
    <col min="4" max="4" width="8.625" style="115" bestFit="1" customWidth="1"/>
    <col min="5" max="5" width="7" style="118" bestFit="1" customWidth="1"/>
    <col min="6" max="6" width="7" style="115" bestFit="1" customWidth="1"/>
    <col min="7" max="7" width="12.125" style="118" bestFit="1" customWidth="1"/>
    <col min="8" max="8" width="7" style="115" bestFit="1" customWidth="1"/>
    <col min="9" max="9" width="11.125" style="118" bestFit="1" customWidth="1"/>
    <col min="10" max="10" width="7" style="115" bestFit="1" customWidth="1"/>
    <col min="11" max="11" width="11.125" style="118" bestFit="1" customWidth="1"/>
    <col min="12" max="12" width="6.125" style="115" bestFit="1" customWidth="1"/>
    <col min="13" max="13" width="7.375" style="118" bestFit="1" customWidth="1"/>
    <col min="14" max="14" width="6.125" style="115" bestFit="1" customWidth="1"/>
    <col min="15" max="15" width="6.125" style="118" bestFit="1" customWidth="1"/>
    <col min="16" max="16" width="6.125" style="115" bestFit="1" customWidth="1"/>
    <col min="17" max="17" width="6.125" style="118" bestFit="1" customWidth="1"/>
    <col min="18" max="18" width="6.125" style="117" bestFit="1" customWidth="1"/>
    <col min="19" max="269" width="9" style="2"/>
    <col min="270" max="270" width="49.625" style="2" customWidth="1"/>
    <col min="271" max="271" width="7.875" style="2" customWidth="1"/>
    <col min="272" max="272" width="12.875" style="2" customWidth="1"/>
    <col min="273" max="274" width="12.125" style="2" customWidth="1"/>
    <col min="275" max="525" width="9" style="2"/>
    <col min="526" max="526" width="49.625" style="2" customWidth="1"/>
    <col min="527" max="527" width="7.875" style="2" customWidth="1"/>
    <col min="528" max="528" width="12.875" style="2" customWidth="1"/>
    <col min="529" max="530" width="12.125" style="2" customWidth="1"/>
    <col min="531" max="781" width="9" style="2"/>
    <col min="782" max="782" width="49.625" style="2" customWidth="1"/>
    <col min="783" max="783" width="7.875" style="2" customWidth="1"/>
    <col min="784" max="784" width="12.875" style="2" customWidth="1"/>
    <col min="785" max="786" width="12.125" style="2" customWidth="1"/>
    <col min="787" max="1037" width="9" style="2"/>
    <col min="1038" max="1038" width="49.625" style="2" customWidth="1"/>
    <col min="1039" max="1039" width="7.875" style="2" customWidth="1"/>
    <col min="1040" max="1040" width="12.875" style="2" customWidth="1"/>
    <col min="1041" max="1042" width="12.125" style="2" customWidth="1"/>
    <col min="1043" max="1293" width="9" style="2"/>
    <col min="1294" max="1294" width="49.625" style="2" customWidth="1"/>
    <col min="1295" max="1295" width="7.875" style="2" customWidth="1"/>
    <col min="1296" max="1296" width="12.875" style="2" customWidth="1"/>
    <col min="1297" max="1298" width="12.125" style="2" customWidth="1"/>
    <col min="1299" max="1549" width="9" style="2"/>
    <col min="1550" max="1550" width="49.625" style="2" customWidth="1"/>
    <col min="1551" max="1551" width="7.875" style="2" customWidth="1"/>
    <col min="1552" max="1552" width="12.875" style="2" customWidth="1"/>
    <col min="1553" max="1554" width="12.125" style="2" customWidth="1"/>
    <col min="1555" max="1805" width="9" style="2"/>
    <col min="1806" max="1806" width="49.625" style="2" customWidth="1"/>
    <col min="1807" max="1807" width="7.875" style="2" customWidth="1"/>
    <col min="1808" max="1808" width="12.875" style="2" customWidth="1"/>
    <col min="1809" max="1810" width="12.125" style="2" customWidth="1"/>
    <col min="1811" max="2061" width="9" style="2"/>
    <col min="2062" max="2062" width="49.625" style="2" customWidth="1"/>
    <col min="2063" max="2063" width="7.875" style="2" customWidth="1"/>
    <col min="2064" max="2064" width="12.875" style="2" customWidth="1"/>
    <col min="2065" max="2066" width="12.125" style="2" customWidth="1"/>
    <col min="2067" max="2317" width="9" style="2"/>
    <col min="2318" max="2318" width="49.625" style="2" customWidth="1"/>
    <col min="2319" max="2319" width="7.875" style="2" customWidth="1"/>
    <col min="2320" max="2320" width="12.875" style="2" customWidth="1"/>
    <col min="2321" max="2322" width="12.125" style="2" customWidth="1"/>
    <col min="2323" max="2573" width="9" style="2"/>
    <col min="2574" max="2574" width="49.625" style="2" customWidth="1"/>
    <col min="2575" max="2575" width="7.875" style="2" customWidth="1"/>
    <col min="2576" max="2576" width="12.875" style="2" customWidth="1"/>
    <col min="2577" max="2578" width="12.125" style="2" customWidth="1"/>
    <col min="2579" max="2829" width="9" style="2"/>
    <col min="2830" max="2830" width="49.625" style="2" customWidth="1"/>
    <col min="2831" max="2831" width="7.875" style="2" customWidth="1"/>
    <col min="2832" max="2832" width="12.875" style="2" customWidth="1"/>
    <col min="2833" max="2834" width="12.125" style="2" customWidth="1"/>
    <col min="2835" max="3085" width="9" style="2"/>
    <col min="3086" max="3086" width="49.625" style="2" customWidth="1"/>
    <col min="3087" max="3087" width="7.875" style="2" customWidth="1"/>
    <col min="3088" max="3088" width="12.875" style="2" customWidth="1"/>
    <col min="3089" max="3090" width="12.125" style="2" customWidth="1"/>
    <col min="3091" max="3341" width="9" style="2"/>
    <col min="3342" max="3342" width="49.625" style="2" customWidth="1"/>
    <col min="3343" max="3343" width="7.875" style="2" customWidth="1"/>
    <col min="3344" max="3344" width="12.875" style="2" customWidth="1"/>
    <col min="3345" max="3346" width="12.125" style="2" customWidth="1"/>
    <col min="3347" max="3597" width="9" style="2"/>
    <col min="3598" max="3598" width="49.625" style="2" customWidth="1"/>
    <col min="3599" max="3599" width="7.875" style="2" customWidth="1"/>
    <col min="3600" max="3600" width="12.875" style="2" customWidth="1"/>
    <col min="3601" max="3602" width="12.125" style="2" customWidth="1"/>
    <col min="3603" max="3853" width="9" style="2"/>
    <col min="3854" max="3854" width="49.625" style="2" customWidth="1"/>
    <col min="3855" max="3855" width="7.875" style="2" customWidth="1"/>
    <col min="3856" max="3856" width="12.875" style="2" customWidth="1"/>
    <col min="3857" max="3858" width="12.125" style="2" customWidth="1"/>
    <col min="3859" max="4109" width="9" style="2"/>
    <col min="4110" max="4110" width="49.625" style="2" customWidth="1"/>
    <col min="4111" max="4111" width="7.875" style="2" customWidth="1"/>
    <col min="4112" max="4112" width="12.875" style="2" customWidth="1"/>
    <col min="4113" max="4114" width="12.125" style="2" customWidth="1"/>
    <col min="4115" max="4365" width="9" style="2"/>
    <col min="4366" max="4366" width="49.625" style="2" customWidth="1"/>
    <col min="4367" max="4367" width="7.875" style="2" customWidth="1"/>
    <col min="4368" max="4368" width="12.875" style="2" customWidth="1"/>
    <col min="4369" max="4370" width="12.125" style="2" customWidth="1"/>
    <col min="4371" max="4621" width="9" style="2"/>
    <col min="4622" max="4622" width="49.625" style="2" customWidth="1"/>
    <col min="4623" max="4623" width="7.875" style="2" customWidth="1"/>
    <col min="4624" max="4624" width="12.875" style="2" customWidth="1"/>
    <col min="4625" max="4626" width="12.125" style="2" customWidth="1"/>
    <col min="4627" max="4877" width="9" style="2"/>
    <col min="4878" max="4878" width="49.625" style="2" customWidth="1"/>
    <col min="4879" max="4879" width="7.875" style="2" customWidth="1"/>
    <col min="4880" max="4880" width="12.875" style="2" customWidth="1"/>
    <col min="4881" max="4882" width="12.125" style="2" customWidth="1"/>
    <col min="4883" max="5133" width="9" style="2"/>
    <col min="5134" max="5134" width="49.625" style="2" customWidth="1"/>
    <col min="5135" max="5135" width="7.875" style="2" customWidth="1"/>
    <col min="5136" max="5136" width="12.875" style="2" customWidth="1"/>
    <col min="5137" max="5138" width="12.125" style="2" customWidth="1"/>
    <col min="5139" max="5389" width="9" style="2"/>
    <col min="5390" max="5390" width="49.625" style="2" customWidth="1"/>
    <col min="5391" max="5391" width="7.875" style="2" customWidth="1"/>
    <col min="5392" max="5392" width="12.875" style="2" customWidth="1"/>
    <col min="5393" max="5394" width="12.125" style="2" customWidth="1"/>
    <col min="5395" max="5645" width="9" style="2"/>
    <col min="5646" max="5646" width="49.625" style="2" customWidth="1"/>
    <col min="5647" max="5647" width="7.875" style="2" customWidth="1"/>
    <col min="5648" max="5648" width="12.875" style="2" customWidth="1"/>
    <col min="5649" max="5650" width="12.125" style="2" customWidth="1"/>
    <col min="5651" max="5901" width="9" style="2"/>
    <col min="5902" max="5902" width="49.625" style="2" customWidth="1"/>
    <col min="5903" max="5903" width="7.875" style="2" customWidth="1"/>
    <col min="5904" max="5904" width="12.875" style="2" customWidth="1"/>
    <col min="5905" max="5906" width="12.125" style="2" customWidth="1"/>
    <col min="5907" max="6157" width="9" style="2"/>
    <col min="6158" max="6158" width="49.625" style="2" customWidth="1"/>
    <col min="6159" max="6159" width="7.875" style="2" customWidth="1"/>
    <col min="6160" max="6160" width="12.875" style="2" customWidth="1"/>
    <col min="6161" max="6162" width="12.125" style="2" customWidth="1"/>
    <col min="6163" max="6413" width="9" style="2"/>
    <col min="6414" max="6414" width="49.625" style="2" customWidth="1"/>
    <col min="6415" max="6415" width="7.875" style="2" customWidth="1"/>
    <col min="6416" max="6416" width="12.875" style="2" customWidth="1"/>
    <col min="6417" max="6418" width="12.125" style="2" customWidth="1"/>
    <col min="6419" max="6669" width="9" style="2"/>
    <col min="6670" max="6670" width="49.625" style="2" customWidth="1"/>
    <col min="6671" max="6671" width="7.875" style="2" customWidth="1"/>
    <col min="6672" max="6672" width="12.875" style="2" customWidth="1"/>
    <col min="6673" max="6674" width="12.125" style="2" customWidth="1"/>
    <col min="6675" max="6925" width="9" style="2"/>
    <col min="6926" max="6926" width="49.625" style="2" customWidth="1"/>
    <col min="6927" max="6927" width="7.875" style="2" customWidth="1"/>
    <col min="6928" max="6928" width="12.875" style="2" customWidth="1"/>
    <col min="6929" max="6930" width="12.125" style="2" customWidth="1"/>
    <col min="6931" max="7181" width="9" style="2"/>
    <col min="7182" max="7182" width="49.625" style="2" customWidth="1"/>
    <col min="7183" max="7183" width="7.875" style="2" customWidth="1"/>
    <col min="7184" max="7184" width="12.875" style="2" customWidth="1"/>
    <col min="7185" max="7186" width="12.125" style="2" customWidth="1"/>
    <col min="7187" max="7437" width="9" style="2"/>
    <col min="7438" max="7438" width="49.625" style="2" customWidth="1"/>
    <col min="7439" max="7439" width="7.875" style="2" customWidth="1"/>
    <col min="7440" max="7440" width="12.875" style="2" customWidth="1"/>
    <col min="7441" max="7442" width="12.125" style="2" customWidth="1"/>
    <col min="7443" max="7693" width="9" style="2"/>
    <col min="7694" max="7694" width="49.625" style="2" customWidth="1"/>
    <col min="7695" max="7695" width="7.875" style="2" customWidth="1"/>
    <col min="7696" max="7696" width="12.875" style="2" customWidth="1"/>
    <col min="7697" max="7698" width="12.125" style="2" customWidth="1"/>
    <col min="7699" max="7949" width="9" style="2"/>
    <col min="7950" max="7950" width="49.625" style="2" customWidth="1"/>
    <col min="7951" max="7951" width="7.875" style="2" customWidth="1"/>
    <col min="7952" max="7952" width="12.875" style="2" customWidth="1"/>
    <col min="7953" max="7954" width="12.125" style="2" customWidth="1"/>
    <col min="7955" max="8205" width="9" style="2"/>
    <col min="8206" max="8206" width="49.625" style="2" customWidth="1"/>
    <col min="8207" max="8207" width="7.875" style="2" customWidth="1"/>
    <col min="8208" max="8208" width="12.875" style="2" customWidth="1"/>
    <col min="8209" max="8210" width="12.125" style="2" customWidth="1"/>
    <col min="8211" max="8461" width="9" style="2"/>
    <col min="8462" max="8462" width="49.625" style="2" customWidth="1"/>
    <col min="8463" max="8463" width="7.875" style="2" customWidth="1"/>
    <col min="8464" max="8464" width="12.875" style="2" customWidth="1"/>
    <col min="8465" max="8466" width="12.125" style="2" customWidth="1"/>
    <col min="8467" max="8717" width="9" style="2"/>
    <col min="8718" max="8718" width="49.625" style="2" customWidth="1"/>
    <col min="8719" max="8719" width="7.875" style="2" customWidth="1"/>
    <col min="8720" max="8720" width="12.875" style="2" customWidth="1"/>
    <col min="8721" max="8722" width="12.125" style="2" customWidth="1"/>
    <col min="8723" max="8973" width="9" style="2"/>
    <col min="8974" max="8974" width="49.625" style="2" customWidth="1"/>
    <col min="8975" max="8975" width="7.875" style="2" customWidth="1"/>
    <col min="8976" max="8976" width="12.875" style="2" customWidth="1"/>
    <col min="8977" max="8978" width="12.125" style="2" customWidth="1"/>
    <col min="8979" max="9229" width="9" style="2"/>
    <col min="9230" max="9230" width="49.625" style="2" customWidth="1"/>
    <col min="9231" max="9231" width="7.875" style="2" customWidth="1"/>
    <col min="9232" max="9232" width="12.875" style="2" customWidth="1"/>
    <col min="9233" max="9234" width="12.125" style="2" customWidth="1"/>
    <col min="9235" max="9485" width="9" style="2"/>
    <col min="9486" max="9486" width="49.625" style="2" customWidth="1"/>
    <col min="9487" max="9487" width="7.875" style="2" customWidth="1"/>
    <col min="9488" max="9488" width="12.875" style="2" customWidth="1"/>
    <col min="9489" max="9490" width="12.125" style="2" customWidth="1"/>
    <col min="9491" max="9741" width="9" style="2"/>
    <col min="9742" max="9742" width="49.625" style="2" customWidth="1"/>
    <col min="9743" max="9743" width="7.875" style="2" customWidth="1"/>
    <col min="9744" max="9744" width="12.875" style="2" customWidth="1"/>
    <col min="9745" max="9746" width="12.125" style="2" customWidth="1"/>
    <col min="9747" max="9997" width="9" style="2"/>
    <col min="9998" max="9998" width="49.625" style="2" customWidth="1"/>
    <col min="9999" max="9999" width="7.875" style="2" customWidth="1"/>
    <col min="10000" max="10000" width="12.875" style="2" customWidth="1"/>
    <col min="10001" max="10002" width="12.125" style="2" customWidth="1"/>
    <col min="10003" max="10253" width="9" style="2"/>
    <col min="10254" max="10254" width="49.625" style="2" customWidth="1"/>
    <col min="10255" max="10255" width="7.875" style="2" customWidth="1"/>
    <col min="10256" max="10256" width="12.875" style="2" customWidth="1"/>
    <col min="10257" max="10258" width="12.125" style="2" customWidth="1"/>
    <col min="10259" max="10509" width="9" style="2"/>
    <col min="10510" max="10510" width="49.625" style="2" customWidth="1"/>
    <col min="10511" max="10511" width="7.875" style="2" customWidth="1"/>
    <col min="10512" max="10512" width="12.875" style="2" customWidth="1"/>
    <col min="10513" max="10514" width="12.125" style="2" customWidth="1"/>
    <col min="10515" max="10765" width="9" style="2"/>
    <col min="10766" max="10766" width="49.625" style="2" customWidth="1"/>
    <col min="10767" max="10767" width="7.875" style="2" customWidth="1"/>
    <col min="10768" max="10768" width="12.875" style="2" customWidth="1"/>
    <col min="10769" max="10770" width="12.125" style="2" customWidth="1"/>
    <col min="10771" max="11021" width="9" style="2"/>
    <col min="11022" max="11022" width="49.625" style="2" customWidth="1"/>
    <col min="11023" max="11023" width="7.875" style="2" customWidth="1"/>
    <col min="11024" max="11024" width="12.875" style="2" customWidth="1"/>
    <col min="11025" max="11026" width="12.125" style="2" customWidth="1"/>
    <col min="11027" max="11277" width="9" style="2"/>
    <col min="11278" max="11278" width="49.625" style="2" customWidth="1"/>
    <col min="11279" max="11279" width="7.875" style="2" customWidth="1"/>
    <col min="11280" max="11280" width="12.875" style="2" customWidth="1"/>
    <col min="11281" max="11282" width="12.125" style="2" customWidth="1"/>
    <col min="11283" max="11533" width="9" style="2"/>
    <col min="11534" max="11534" width="49.625" style="2" customWidth="1"/>
    <col min="11535" max="11535" width="7.875" style="2" customWidth="1"/>
    <col min="11536" max="11536" width="12.875" style="2" customWidth="1"/>
    <col min="11537" max="11538" width="12.125" style="2" customWidth="1"/>
    <col min="11539" max="11789" width="9" style="2"/>
    <col min="11790" max="11790" width="49.625" style="2" customWidth="1"/>
    <col min="11791" max="11791" width="7.875" style="2" customWidth="1"/>
    <col min="11792" max="11792" width="12.875" style="2" customWidth="1"/>
    <col min="11793" max="11794" width="12.125" style="2" customWidth="1"/>
    <col min="11795" max="12045" width="9" style="2"/>
    <col min="12046" max="12046" width="49.625" style="2" customWidth="1"/>
    <col min="12047" max="12047" width="7.875" style="2" customWidth="1"/>
    <col min="12048" max="12048" width="12.875" style="2" customWidth="1"/>
    <col min="12049" max="12050" width="12.125" style="2" customWidth="1"/>
    <col min="12051" max="12301" width="9" style="2"/>
    <col min="12302" max="12302" width="49.625" style="2" customWidth="1"/>
    <col min="12303" max="12303" width="7.875" style="2" customWidth="1"/>
    <col min="12304" max="12304" width="12.875" style="2" customWidth="1"/>
    <col min="12305" max="12306" width="12.125" style="2" customWidth="1"/>
    <col min="12307" max="12557" width="9" style="2"/>
    <col min="12558" max="12558" width="49.625" style="2" customWidth="1"/>
    <col min="12559" max="12559" width="7.875" style="2" customWidth="1"/>
    <col min="12560" max="12560" width="12.875" style="2" customWidth="1"/>
    <col min="12561" max="12562" width="12.125" style="2" customWidth="1"/>
    <col min="12563" max="12813" width="9" style="2"/>
    <col min="12814" max="12814" width="49.625" style="2" customWidth="1"/>
    <col min="12815" max="12815" width="7.875" style="2" customWidth="1"/>
    <col min="12816" max="12816" width="12.875" style="2" customWidth="1"/>
    <col min="12817" max="12818" width="12.125" style="2" customWidth="1"/>
    <col min="12819" max="13069" width="9" style="2"/>
    <col min="13070" max="13070" width="49.625" style="2" customWidth="1"/>
    <col min="13071" max="13071" width="7.875" style="2" customWidth="1"/>
    <col min="13072" max="13072" width="12.875" style="2" customWidth="1"/>
    <col min="13073" max="13074" width="12.125" style="2" customWidth="1"/>
    <col min="13075" max="13325" width="9" style="2"/>
    <col min="13326" max="13326" width="49.625" style="2" customWidth="1"/>
    <col min="13327" max="13327" width="7.875" style="2" customWidth="1"/>
    <col min="13328" max="13328" width="12.875" style="2" customWidth="1"/>
    <col min="13329" max="13330" width="12.125" style="2" customWidth="1"/>
    <col min="13331" max="13581" width="9" style="2"/>
    <col min="13582" max="13582" width="49.625" style="2" customWidth="1"/>
    <col min="13583" max="13583" width="7.875" style="2" customWidth="1"/>
    <col min="13584" max="13584" width="12.875" style="2" customWidth="1"/>
    <col min="13585" max="13586" width="12.125" style="2" customWidth="1"/>
    <col min="13587" max="13837" width="9" style="2"/>
    <col min="13838" max="13838" width="49.625" style="2" customWidth="1"/>
    <col min="13839" max="13839" width="7.875" style="2" customWidth="1"/>
    <col min="13840" max="13840" width="12.875" style="2" customWidth="1"/>
    <col min="13841" max="13842" width="12.125" style="2" customWidth="1"/>
    <col min="13843" max="14093" width="9" style="2"/>
    <col min="14094" max="14094" width="49.625" style="2" customWidth="1"/>
    <col min="14095" max="14095" width="7.875" style="2" customWidth="1"/>
    <col min="14096" max="14096" width="12.875" style="2" customWidth="1"/>
    <col min="14097" max="14098" width="12.125" style="2" customWidth="1"/>
    <col min="14099" max="14349" width="9" style="2"/>
    <col min="14350" max="14350" width="49.625" style="2" customWidth="1"/>
    <col min="14351" max="14351" width="7.875" style="2" customWidth="1"/>
    <col min="14352" max="14352" width="12.875" style="2" customWidth="1"/>
    <col min="14353" max="14354" width="12.125" style="2" customWidth="1"/>
    <col min="14355" max="14605" width="9" style="2"/>
    <col min="14606" max="14606" width="49.625" style="2" customWidth="1"/>
    <col min="14607" max="14607" width="7.875" style="2" customWidth="1"/>
    <col min="14608" max="14608" width="12.875" style="2" customWidth="1"/>
    <col min="14609" max="14610" width="12.125" style="2" customWidth="1"/>
    <col min="14611" max="14861" width="9" style="2"/>
    <col min="14862" max="14862" width="49.625" style="2" customWidth="1"/>
    <col min="14863" max="14863" width="7.875" style="2" customWidth="1"/>
    <col min="14864" max="14864" width="12.875" style="2" customWidth="1"/>
    <col min="14865" max="14866" width="12.125" style="2" customWidth="1"/>
    <col min="14867" max="15117" width="9" style="2"/>
    <col min="15118" max="15118" width="49.625" style="2" customWidth="1"/>
    <col min="15119" max="15119" width="7.875" style="2" customWidth="1"/>
    <col min="15120" max="15120" width="12.875" style="2" customWidth="1"/>
    <col min="15121" max="15122" width="12.125" style="2" customWidth="1"/>
    <col min="15123" max="15373" width="9" style="2"/>
    <col min="15374" max="15374" width="49.625" style="2" customWidth="1"/>
    <col min="15375" max="15375" width="7.875" style="2" customWidth="1"/>
    <col min="15376" max="15376" width="12.875" style="2" customWidth="1"/>
    <col min="15377" max="15378" width="12.125" style="2" customWidth="1"/>
    <col min="15379" max="15629" width="9" style="2"/>
    <col min="15630" max="15630" width="49.625" style="2" customWidth="1"/>
    <col min="15631" max="15631" width="7.875" style="2" customWidth="1"/>
    <col min="15632" max="15632" width="12.875" style="2" customWidth="1"/>
    <col min="15633" max="15634" width="12.125" style="2" customWidth="1"/>
    <col min="15635" max="15885" width="9" style="2"/>
    <col min="15886" max="15886" width="49.625" style="2" customWidth="1"/>
    <col min="15887" max="15887" width="7.875" style="2" customWidth="1"/>
    <col min="15888" max="15888" width="12.875" style="2" customWidth="1"/>
    <col min="15889" max="15890" width="12.125" style="2" customWidth="1"/>
    <col min="15891" max="16141" width="9" style="2"/>
    <col min="16142" max="16142" width="49.625" style="2" customWidth="1"/>
    <col min="16143" max="16143" width="7.875" style="2" customWidth="1"/>
    <col min="16144" max="16144" width="12.875" style="2" customWidth="1"/>
    <col min="16145" max="16146" width="12.125" style="2" customWidth="1"/>
    <col min="16147" max="16384" width="9" style="2"/>
  </cols>
  <sheetData>
    <row r="1" spans="1:18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.75" customHeight="1">
      <c r="A3" s="4" t="s">
        <v>2</v>
      </c>
      <c r="B3" s="5"/>
      <c r="C3" s="6"/>
      <c r="D3" s="7" t="s">
        <v>3</v>
      </c>
      <c r="E3" s="8" t="s">
        <v>4</v>
      </c>
      <c r="F3" s="9"/>
      <c r="G3" s="8" t="s">
        <v>5</v>
      </c>
      <c r="H3" s="9"/>
      <c r="I3" s="8" t="s">
        <v>6</v>
      </c>
      <c r="J3" s="9"/>
      <c r="K3" s="8" t="s">
        <v>7</v>
      </c>
      <c r="L3" s="9"/>
      <c r="M3" s="8" t="s">
        <v>8</v>
      </c>
      <c r="N3" s="9"/>
      <c r="O3" s="8" t="s">
        <v>9</v>
      </c>
      <c r="P3" s="9"/>
      <c r="Q3" s="10" t="s">
        <v>10</v>
      </c>
      <c r="R3" s="9"/>
    </row>
    <row r="4" spans="1:18" ht="37.5" customHeight="1">
      <c r="A4" s="11"/>
      <c r="B4" s="12"/>
      <c r="C4" s="13"/>
      <c r="D4" s="14"/>
      <c r="E4" s="15">
        <v>2559</v>
      </c>
      <c r="F4" s="16">
        <v>2560</v>
      </c>
      <c r="G4" s="15">
        <v>2559</v>
      </c>
      <c r="H4" s="16">
        <v>2560</v>
      </c>
      <c r="I4" s="15">
        <v>2559</v>
      </c>
      <c r="J4" s="16">
        <v>2560</v>
      </c>
      <c r="K4" s="15">
        <v>2559</v>
      </c>
      <c r="L4" s="16">
        <v>2560</v>
      </c>
      <c r="M4" s="15">
        <v>2559</v>
      </c>
      <c r="N4" s="16">
        <v>2560</v>
      </c>
      <c r="O4" s="15">
        <v>2559</v>
      </c>
      <c r="P4" s="16">
        <v>2560</v>
      </c>
      <c r="Q4" s="15">
        <v>2559</v>
      </c>
      <c r="R4" s="17">
        <v>2560</v>
      </c>
    </row>
    <row r="5" spans="1:18">
      <c r="A5" s="18" t="s">
        <v>11</v>
      </c>
      <c r="B5" s="19"/>
      <c r="C5" s="20"/>
      <c r="D5" s="21"/>
      <c r="E5" s="22"/>
      <c r="F5" s="23"/>
      <c r="G5" s="22"/>
      <c r="H5" s="23"/>
      <c r="I5" s="22"/>
      <c r="J5" s="23"/>
      <c r="K5" s="22"/>
      <c r="L5" s="23"/>
      <c r="M5" s="22"/>
      <c r="N5" s="23"/>
      <c r="O5" s="22"/>
      <c r="P5" s="23"/>
      <c r="Q5" s="22"/>
      <c r="R5" s="24"/>
    </row>
    <row r="6" spans="1:18" s="35" customFormat="1" ht="18.75" customHeight="1">
      <c r="A6" s="25" t="s">
        <v>12</v>
      </c>
      <c r="B6" s="26" t="s">
        <v>13</v>
      </c>
      <c r="C6" s="27"/>
      <c r="D6" s="28">
        <v>0.5</v>
      </c>
      <c r="E6" s="29">
        <v>0.35</v>
      </c>
      <c r="F6" s="30">
        <v>0.5</v>
      </c>
      <c r="G6" s="29">
        <v>0.35</v>
      </c>
      <c r="H6" s="31">
        <v>0.5</v>
      </c>
      <c r="I6" s="32">
        <v>0.6</v>
      </c>
      <c r="J6" s="31">
        <v>0.6</v>
      </c>
      <c r="K6" s="33">
        <v>0.35</v>
      </c>
      <c r="L6" s="32">
        <v>0.35</v>
      </c>
      <c r="M6" s="32">
        <v>0.5</v>
      </c>
      <c r="N6" s="31">
        <v>0.6</v>
      </c>
      <c r="O6" s="32">
        <v>0.2</v>
      </c>
      <c r="P6" s="30">
        <v>0.5</v>
      </c>
      <c r="Q6" s="32">
        <v>0.2</v>
      </c>
      <c r="R6" s="34">
        <v>0.5</v>
      </c>
    </row>
    <row r="7" spans="1:18" s="35" customFormat="1">
      <c r="A7" s="36"/>
      <c r="B7" s="37" t="s">
        <v>14</v>
      </c>
      <c r="C7" s="38"/>
      <c r="D7" s="39"/>
      <c r="E7" s="40"/>
      <c r="F7" s="41"/>
      <c r="G7" s="40"/>
      <c r="H7" s="41"/>
      <c r="I7" s="40"/>
      <c r="J7" s="41"/>
      <c r="K7" s="40"/>
      <c r="L7" s="41"/>
      <c r="M7" s="40"/>
      <c r="N7" s="41"/>
      <c r="O7" s="40"/>
      <c r="P7" s="41"/>
      <c r="Q7" s="40"/>
      <c r="R7" s="42"/>
    </row>
    <row r="8" spans="1:18" s="35" customFormat="1">
      <c r="A8" s="36"/>
      <c r="B8" s="26" t="s">
        <v>15</v>
      </c>
      <c r="C8" s="27"/>
      <c r="D8" s="28"/>
      <c r="E8" s="32">
        <f>11/25.5</f>
        <v>0.43137254901960786</v>
      </c>
      <c r="F8" s="43"/>
      <c r="G8" s="32">
        <v>0.62</v>
      </c>
      <c r="H8" s="43"/>
      <c r="I8" s="32">
        <f>30/23</f>
        <v>1.3043478260869565</v>
      </c>
      <c r="J8" s="43"/>
      <c r="K8" s="32">
        <f>2/19.5</f>
        <v>0.10256410256410256</v>
      </c>
      <c r="L8" s="43"/>
      <c r="M8" s="32">
        <v>0.46</v>
      </c>
      <c r="N8" s="43"/>
      <c r="O8" s="32">
        <f>15/15</f>
        <v>1</v>
      </c>
      <c r="P8" s="43"/>
      <c r="Q8" s="32">
        <v>0.4</v>
      </c>
      <c r="R8" s="44"/>
    </row>
    <row r="9" spans="1:18" s="35" customFormat="1" ht="60.75" customHeight="1">
      <c r="A9" s="45"/>
      <c r="B9" s="46" t="s">
        <v>14</v>
      </c>
      <c r="C9" s="47"/>
      <c r="D9" s="48"/>
      <c r="E9" s="49"/>
      <c r="F9" s="50"/>
      <c r="G9" s="51" t="s">
        <v>16</v>
      </c>
      <c r="H9" s="50"/>
      <c r="I9" s="49" t="s">
        <v>17</v>
      </c>
      <c r="J9" s="50"/>
      <c r="K9" s="49" t="s">
        <v>18</v>
      </c>
      <c r="L9" s="50"/>
      <c r="M9" s="49" t="s">
        <v>19</v>
      </c>
      <c r="N9" s="50"/>
      <c r="O9" s="49"/>
      <c r="P9" s="50"/>
      <c r="Q9" s="52" t="s">
        <v>20</v>
      </c>
      <c r="R9" s="53"/>
    </row>
    <row r="10" spans="1:18" s="35" customFormat="1" ht="18.75" customHeight="1">
      <c r="A10" s="25" t="s">
        <v>21</v>
      </c>
      <c r="B10" s="26" t="s">
        <v>13</v>
      </c>
      <c r="C10" s="27"/>
      <c r="D10" s="28">
        <v>60</v>
      </c>
      <c r="E10" s="29">
        <v>30</v>
      </c>
      <c r="F10" s="54">
        <v>60</v>
      </c>
      <c r="G10" s="29">
        <v>15</v>
      </c>
      <c r="H10" s="55">
        <v>60</v>
      </c>
      <c r="I10" s="29">
        <v>15</v>
      </c>
      <c r="J10" s="55">
        <v>60</v>
      </c>
      <c r="K10" s="29">
        <v>25</v>
      </c>
      <c r="L10" s="55">
        <v>65</v>
      </c>
      <c r="M10" s="29">
        <v>60</v>
      </c>
      <c r="N10" s="43">
        <v>60</v>
      </c>
      <c r="O10" s="29">
        <v>10</v>
      </c>
      <c r="P10" s="55">
        <v>60</v>
      </c>
      <c r="Q10" s="29">
        <v>25</v>
      </c>
      <c r="R10" s="29">
        <v>25</v>
      </c>
    </row>
    <row r="11" spans="1:18" s="35" customFormat="1">
      <c r="A11" s="56"/>
      <c r="B11" s="37" t="s">
        <v>22</v>
      </c>
      <c r="C11" s="38"/>
      <c r="D11" s="39"/>
      <c r="E11" s="40"/>
      <c r="F11" s="41"/>
      <c r="G11" s="40"/>
      <c r="H11" s="41"/>
      <c r="I11" s="40"/>
      <c r="J11" s="41"/>
      <c r="K11" s="57"/>
      <c r="L11" s="41"/>
      <c r="M11" s="40"/>
      <c r="N11" s="41"/>
      <c r="O11" s="58"/>
      <c r="P11" s="41"/>
      <c r="Q11" s="40"/>
      <c r="R11" s="42"/>
    </row>
    <row r="12" spans="1:18" s="35" customFormat="1" ht="37.5">
      <c r="A12" s="56"/>
      <c r="B12" s="59" t="s">
        <v>15</v>
      </c>
      <c r="C12" s="60" t="s">
        <v>23</v>
      </c>
      <c r="D12" s="60"/>
      <c r="E12" s="61">
        <v>0</v>
      </c>
      <c r="F12" s="62"/>
      <c r="G12" s="61"/>
      <c r="H12" s="62"/>
      <c r="I12" s="61"/>
      <c r="J12" s="62"/>
      <c r="K12" s="63">
        <v>12</v>
      </c>
      <c r="L12" s="62"/>
      <c r="M12" s="61" t="s">
        <v>24</v>
      </c>
      <c r="N12" s="62"/>
      <c r="O12" s="61">
        <v>0</v>
      </c>
      <c r="P12" s="62"/>
      <c r="Q12" s="61">
        <v>0</v>
      </c>
      <c r="R12" s="64"/>
    </row>
    <row r="13" spans="1:18" s="35" customFormat="1" ht="37.5">
      <c r="A13" s="56"/>
      <c r="B13" s="65"/>
      <c r="C13" s="60" t="s">
        <v>25</v>
      </c>
      <c r="D13" s="60"/>
      <c r="E13" s="61">
        <v>0</v>
      </c>
      <c r="F13" s="62"/>
      <c r="G13" s="61">
        <v>9</v>
      </c>
      <c r="H13" s="62"/>
      <c r="I13" s="61"/>
      <c r="J13" s="62"/>
      <c r="K13" s="61">
        <v>2</v>
      </c>
      <c r="L13" s="62"/>
      <c r="M13" s="61" t="s">
        <v>24</v>
      </c>
      <c r="N13" s="62"/>
      <c r="O13" s="61">
        <v>0</v>
      </c>
      <c r="P13" s="62"/>
      <c r="Q13" s="61">
        <v>0</v>
      </c>
      <c r="R13" s="64"/>
    </row>
    <row r="14" spans="1:18" s="35" customFormat="1" ht="37.5">
      <c r="A14" s="56"/>
      <c r="B14" s="65"/>
      <c r="C14" s="60" t="s">
        <v>26</v>
      </c>
      <c r="D14" s="60"/>
      <c r="E14" s="66">
        <v>9</v>
      </c>
      <c r="F14" s="62"/>
      <c r="G14" s="61">
        <v>12</v>
      </c>
      <c r="H14" s="62"/>
      <c r="I14" s="61">
        <v>19</v>
      </c>
      <c r="J14" s="62"/>
      <c r="K14" s="61">
        <v>0</v>
      </c>
      <c r="L14" s="62"/>
      <c r="M14" s="61">
        <v>11</v>
      </c>
      <c r="N14" s="62"/>
      <c r="O14" s="61">
        <v>7</v>
      </c>
      <c r="P14" s="62"/>
      <c r="Q14" s="61">
        <v>0</v>
      </c>
      <c r="R14" s="64"/>
    </row>
    <row r="15" spans="1:18" s="35" customFormat="1" ht="37.5">
      <c r="A15" s="56"/>
      <c r="B15" s="65"/>
      <c r="C15" s="67" t="s">
        <v>27</v>
      </c>
      <c r="D15" s="67"/>
      <c r="E15" s="68">
        <v>9</v>
      </c>
      <c r="F15" s="69"/>
      <c r="G15" s="70">
        <v>21</v>
      </c>
      <c r="H15" s="69"/>
      <c r="I15" s="70">
        <v>19</v>
      </c>
      <c r="J15" s="69"/>
      <c r="K15" s="70">
        <v>14</v>
      </c>
      <c r="L15" s="69"/>
      <c r="M15" s="70">
        <v>11</v>
      </c>
      <c r="N15" s="69"/>
      <c r="O15" s="70">
        <v>7</v>
      </c>
      <c r="P15" s="69"/>
      <c r="Q15" s="70">
        <v>0</v>
      </c>
      <c r="R15" s="71"/>
    </row>
    <row r="16" spans="1:18" s="35" customFormat="1">
      <c r="A16" s="56"/>
      <c r="B16" s="72"/>
      <c r="C16" s="73" t="s">
        <v>22</v>
      </c>
      <c r="D16" s="73"/>
      <c r="E16" s="74">
        <f>ROUNDDOWN(E15/25.5*100,0)</f>
        <v>35</v>
      </c>
      <c r="F16" s="43"/>
      <c r="G16" s="74">
        <v>77</v>
      </c>
      <c r="H16" s="43"/>
      <c r="I16" s="74">
        <v>82</v>
      </c>
      <c r="J16" s="43"/>
      <c r="K16" s="75">
        <v>71.790000000000006</v>
      </c>
      <c r="L16" s="43"/>
      <c r="M16" s="74">
        <v>84</v>
      </c>
      <c r="N16" s="43"/>
      <c r="O16" s="76">
        <v>46</v>
      </c>
      <c r="P16" s="43"/>
      <c r="Q16" s="74">
        <v>0</v>
      </c>
      <c r="R16" s="44"/>
    </row>
    <row r="17" spans="1:18" s="35" customFormat="1">
      <c r="A17" s="77"/>
      <c r="B17" s="78"/>
      <c r="C17" s="79"/>
      <c r="D17" s="79"/>
      <c r="E17" s="80"/>
      <c r="F17" s="41"/>
      <c r="G17" s="81" t="s">
        <v>28</v>
      </c>
      <c r="H17" s="41"/>
      <c r="I17" s="81" t="s">
        <v>29</v>
      </c>
      <c r="J17" s="41"/>
      <c r="K17" s="82" t="s">
        <v>30</v>
      </c>
      <c r="L17" s="41"/>
      <c r="M17" s="40" t="s">
        <v>31</v>
      </c>
      <c r="N17" s="41"/>
      <c r="O17" s="58"/>
      <c r="P17" s="41"/>
      <c r="Q17" s="83"/>
      <c r="R17" s="42"/>
    </row>
    <row r="18" spans="1:18" s="35" customFormat="1" ht="18.75" customHeight="1">
      <c r="A18" s="25" t="s">
        <v>32</v>
      </c>
      <c r="B18" s="26" t="s">
        <v>13</v>
      </c>
      <c r="C18" s="27"/>
      <c r="D18" s="84">
        <v>200000</v>
      </c>
      <c r="E18" s="85">
        <v>200000</v>
      </c>
      <c r="F18" s="85">
        <v>200000</v>
      </c>
      <c r="G18" s="85">
        <v>160000</v>
      </c>
      <c r="H18" s="85">
        <v>300000</v>
      </c>
      <c r="I18" s="85">
        <v>75000</v>
      </c>
      <c r="J18" s="86">
        <v>100000</v>
      </c>
      <c r="K18" s="85">
        <v>73000</v>
      </c>
      <c r="L18" s="86">
        <v>83000</v>
      </c>
      <c r="M18" s="85">
        <v>70000</v>
      </c>
      <c r="N18" s="86">
        <v>83000</v>
      </c>
      <c r="O18" s="85">
        <v>50000</v>
      </c>
      <c r="P18" s="86">
        <v>83000</v>
      </c>
      <c r="Q18" s="85">
        <v>53000</v>
      </c>
      <c r="R18" s="86">
        <v>83000</v>
      </c>
    </row>
    <row r="19" spans="1:18" s="35" customFormat="1">
      <c r="A19" s="56"/>
      <c r="B19" s="37" t="s">
        <v>14</v>
      </c>
      <c r="C19" s="38"/>
      <c r="D19" s="39"/>
      <c r="E19" s="40"/>
      <c r="F19" s="41"/>
      <c r="G19" s="40"/>
      <c r="H19" s="41"/>
      <c r="I19" s="40"/>
      <c r="J19" s="41"/>
      <c r="K19" s="40"/>
      <c r="L19" s="41"/>
      <c r="M19" s="40"/>
      <c r="N19" s="41"/>
      <c r="O19" s="87"/>
      <c r="P19" s="41"/>
      <c r="Q19" s="40"/>
      <c r="R19" s="42"/>
    </row>
    <row r="20" spans="1:18" s="35" customFormat="1">
      <c r="A20" s="56"/>
      <c r="B20" s="26" t="s">
        <v>15</v>
      </c>
      <c r="C20" s="27"/>
      <c r="D20" s="28"/>
      <c r="E20" s="85">
        <f>4909272/24.5</f>
        <v>200378.44897959183</v>
      </c>
      <c r="F20" s="88"/>
      <c r="G20" s="89">
        <v>599557</v>
      </c>
      <c r="H20" s="43"/>
      <c r="I20" s="90" t="s">
        <v>33</v>
      </c>
      <c r="J20" s="43"/>
      <c r="K20" s="85">
        <v>33058</v>
      </c>
      <c r="L20" s="43"/>
      <c r="M20" s="85" t="s">
        <v>24</v>
      </c>
      <c r="N20" s="43"/>
      <c r="O20" s="85">
        <f>132591.25/15</f>
        <v>8839.4166666666661</v>
      </c>
      <c r="P20" s="43"/>
      <c r="Q20" s="85">
        <f>3464305/36</f>
        <v>96230.694444444438</v>
      </c>
      <c r="R20" s="44"/>
    </row>
    <row r="21" spans="1:18" s="35" customFormat="1">
      <c r="A21" s="56"/>
      <c r="B21" s="37" t="s">
        <v>14</v>
      </c>
      <c r="C21" s="38"/>
      <c r="D21" s="39"/>
      <c r="E21" s="40"/>
      <c r="F21" s="41"/>
      <c r="G21" s="91" t="s">
        <v>34</v>
      </c>
      <c r="H21" s="41"/>
      <c r="I21" s="40" t="s">
        <v>35</v>
      </c>
      <c r="J21" s="41"/>
      <c r="K21" s="40" t="s">
        <v>36</v>
      </c>
      <c r="L21" s="41"/>
      <c r="M21" s="40" t="s">
        <v>24</v>
      </c>
      <c r="N21" s="41"/>
      <c r="O21" s="92"/>
      <c r="P21" s="41"/>
      <c r="Q21" s="40"/>
      <c r="R21" s="42"/>
    </row>
    <row r="22" spans="1:18">
      <c r="A22" s="18" t="s">
        <v>37</v>
      </c>
      <c r="B22" s="19"/>
      <c r="C22" s="20"/>
      <c r="D22" s="21"/>
      <c r="E22" s="22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3"/>
      <c r="Q22" s="22"/>
      <c r="R22" s="24"/>
    </row>
    <row r="23" spans="1:18" s="35" customFormat="1" ht="18.75" customHeight="1">
      <c r="A23" s="25" t="s">
        <v>38</v>
      </c>
      <c r="B23" s="26" t="s">
        <v>13</v>
      </c>
      <c r="C23" s="27"/>
      <c r="D23" s="28">
        <v>70</v>
      </c>
      <c r="E23" s="93">
        <v>50</v>
      </c>
      <c r="F23" s="94">
        <v>60</v>
      </c>
      <c r="G23" s="93">
        <v>40</v>
      </c>
      <c r="H23" s="95">
        <v>65</v>
      </c>
      <c r="I23" s="93">
        <v>40</v>
      </c>
      <c r="J23" s="95">
        <v>60</v>
      </c>
      <c r="K23" s="93">
        <v>60</v>
      </c>
      <c r="L23" s="95">
        <v>60</v>
      </c>
      <c r="M23" s="93">
        <v>70</v>
      </c>
      <c r="N23" s="96">
        <v>70</v>
      </c>
      <c r="O23" s="93">
        <v>50</v>
      </c>
      <c r="P23" s="96">
        <v>55</v>
      </c>
      <c r="Q23" s="93">
        <v>50</v>
      </c>
      <c r="R23" s="97">
        <v>60</v>
      </c>
    </row>
    <row r="24" spans="1:18" s="35" customFormat="1">
      <c r="A24" s="56"/>
      <c r="B24" s="37" t="s">
        <v>22</v>
      </c>
      <c r="C24" s="38"/>
      <c r="D24" s="39"/>
      <c r="E24" s="40"/>
      <c r="F24" s="41"/>
      <c r="G24" s="40"/>
      <c r="H24" s="41"/>
      <c r="I24" s="40"/>
      <c r="J24" s="41"/>
      <c r="K24" s="40"/>
      <c r="L24" s="41"/>
      <c r="M24" s="40"/>
      <c r="N24" s="41"/>
      <c r="O24" s="98"/>
      <c r="P24" s="41"/>
      <c r="Q24" s="40"/>
      <c r="R24" s="42"/>
    </row>
    <row r="25" spans="1:18" s="35" customFormat="1">
      <c r="A25" s="56"/>
      <c r="B25" s="26" t="s">
        <v>15</v>
      </c>
      <c r="C25" s="27"/>
      <c r="D25" s="28"/>
      <c r="E25" s="32">
        <f>48/94*100</f>
        <v>51.063829787234042</v>
      </c>
      <c r="F25" s="43"/>
      <c r="G25" s="43">
        <v>57.46</v>
      </c>
      <c r="H25" s="43"/>
      <c r="I25" s="99">
        <f>ROUNDDOWN(56/104*100,2)</f>
        <v>53.84</v>
      </c>
      <c r="J25" s="43"/>
      <c r="K25" s="32">
        <v>45.92</v>
      </c>
      <c r="L25" s="43"/>
      <c r="M25" s="32">
        <v>80</v>
      </c>
      <c r="N25" s="43"/>
      <c r="O25" s="100">
        <v>43.47</v>
      </c>
      <c r="P25" s="101"/>
      <c r="Q25" s="32">
        <v>61</v>
      </c>
      <c r="R25" s="44"/>
    </row>
    <row r="26" spans="1:18" s="35" customFormat="1">
      <c r="A26" s="56"/>
      <c r="B26" s="37" t="s">
        <v>22</v>
      </c>
      <c r="C26" s="38"/>
      <c r="D26" s="39"/>
      <c r="E26" s="40"/>
      <c r="F26" s="41"/>
      <c r="G26" s="102" t="s">
        <v>39</v>
      </c>
      <c r="H26" s="41"/>
      <c r="I26" s="40" t="s">
        <v>40</v>
      </c>
      <c r="J26" s="41"/>
      <c r="K26" s="91" t="s">
        <v>41</v>
      </c>
      <c r="L26" s="41"/>
      <c r="M26" s="40" t="s">
        <v>42</v>
      </c>
      <c r="N26" s="41"/>
      <c r="O26" s="87"/>
      <c r="P26" s="41"/>
      <c r="Q26" s="40"/>
      <c r="R26" s="42"/>
    </row>
    <row r="27" spans="1:18" s="35" customFormat="1" ht="18.75" customHeight="1">
      <c r="A27" s="25" t="s">
        <v>43</v>
      </c>
      <c r="B27" s="26" t="s">
        <v>13</v>
      </c>
      <c r="C27" s="27"/>
      <c r="D27" s="28">
        <v>60</v>
      </c>
      <c r="E27" s="29">
        <v>60</v>
      </c>
      <c r="F27" s="54">
        <v>50</v>
      </c>
      <c r="G27" s="29">
        <v>50</v>
      </c>
      <c r="H27" s="55">
        <v>55</v>
      </c>
      <c r="I27" s="29">
        <v>70</v>
      </c>
      <c r="J27" s="55">
        <v>75</v>
      </c>
      <c r="K27" s="29">
        <v>70</v>
      </c>
      <c r="L27" s="54">
        <v>65</v>
      </c>
      <c r="M27" s="29">
        <v>90</v>
      </c>
      <c r="N27" s="43">
        <v>85</v>
      </c>
      <c r="O27" s="29">
        <v>60</v>
      </c>
      <c r="P27" s="55">
        <v>45</v>
      </c>
      <c r="Q27" s="29">
        <v>40</v>
      </c>
      <c r="R27" s="54">
        <v>65</v>
      </c>
    </row>
    <row r="28" spans="1:18" s="35" customFormat="1">
      <c r="A28" s="56"/>
      <c r="B28" s="37" t="s">
        <v>22</v>
      </c>
      <c r="C28" s="38"/>
      <c r="D28" s="39"/>
      <c r="E28" s="40"/>
      <c r="F28" s="41"/>
      <c r="G28" s="40"/>
      <c r="H28" s="41"/>
      <c r="I28" s="40"/>
      <c r="J28" s="41"/>
      <c r="K28" s="103"/>
      <c r="L28" s="41"/>
      <c r="M28" s="40"/>
      <c r="N28" s="41"/>
      <c r="O28" s="40"/>
      <c r="P28" s="41"/>
      <c r="Q28" s="40"/>
      <c r="R28" s="42"/>
    </row>
    <row r="29" spans="1:18" s="35" customFormat="1">
      <c r="A29" s="56"/>
      <c r="B29" s="26" t="s">
        <v>15</v>
      </c>
      <c r="C29" s="27"/>
      <c r="D29" s="28"/>
      <c r="E29" s="74">
        <f>ROUNDDOWN(16/25.5*100,0)</f>
        <v>62</v>
      </c>
      <c r="F29" s="43"/>
      <c r="G29" s="43">
        <v>55</v>
      </c>
      <c r="H29" s="43"/>
      <c r="I29" s="29">
        <v>73</v>
      </c>
      <c r="J29" s="43"/>
      <c r="K29" s="74">
        <f>ROUNDDOWN((14/19.5)*100,0)</f>
        <v>71</v>
      </c>
      <c r="L29" s="43"/>
      <c r="M29" s="29">
        <v>92</v>
      </c>
      <c r="N29" s="43"/>
      <c r="O29" s="74">
        <v>53.333333333333336</v>
      </c>
      <c r="P29" s="43"/>
      <c r="Q29" s="29">
        <v>43</v>
      </c>
      <c r="R29" s="44"/>
    </row>
    <row r="30" spans="1:18" s="35" customFormat="1">
      <c r="A30" s="104"/>
      <c r="B30" s="37" t="s">
        <v>22</v>
      </c>
      <c r="C30" s="38"/>
      <c r="D30" s="39"/>
      <c r="E30" s="40"/>
      <c r="F30" s="41"/>
      <c r="G30" s="105" t="s">
        <v>44</v>
      </c>
      <c r="H30" s="41"/>
      <c r="I30" s="40" t="s">
        <v>45</v>
      </c>
      <c r="J30" s="41"/>
      <c r="K30" s="40" t="s">
        <v>30</v>
      </c>
      <c r="L30" s="41"/>
      <c r="M30" s="40" t="s">
        <v>46</v>
      </c>
      <c r="N30" s="41"/>
      <c r="O30" s="40"/>
      <c r="P30" s="41"/>
      <c r="Q30" s="106"/>
      <c r="R30" s="42"/>
    </row>
    <row r="31" spans="1:18" s="35" customFormat="1" ht="18.75" customHeight="1">
      <c r="A31" s="25" t="s">
        <v>47</v>
      </c>
      <c r="B31" s="26" t="s">
        <v>13</v>
      </c>
      <c r="C31" s="27"/>
      <c r="D31" s="28">
        <v>80</v>
      </c>
      <c r="E31" s="29">
        <v>60</v>
      </c>
      <c r="F31" s="43">
        <v>60</v>
      </c>
      <c r="G31" s="29">
        <v>60</v>
      </c>
      <c r="H31" s="55">
        <v>70</v>
      </c>
      <c r="I31" s="29">
        <v>85</v>
      </c>
      <c r="J31" s="55">
        <v>90</v>
      </c>
      <c r="K31" s="29">
        <v>50</v>
      </c>
      <c r="L31" s="54">
        <v>50</v>
      </c>
      <c r="M31" s="29">
        <v>100</v>
      </c>
      <c r="N31" s="43">
        <v>100</v>
      </c>
      <c r="O31" s="29">
        <v>65</v>
      </c>
      <c r="P31" s="55">
        <v>60</v>
      </c>
      <c r="Q31" s="29">
        <v>60</v>
      </c>
      <c r="R31" s="54">
        <v>75</v>
      </c>
    </row>
    <row r="32" spans="1:18" s="35" customFormat="1">
      <c r="A32" s="56"/>
      <c r="B32" s="37" t="s">
        <v>22</v>
      </c>
      <c r="C32" s="38"/>
      <c r="D32" s="39"/>
      <c r="E32" s="40"/>
      <c r="F32" s="41"/>
      <c r="G32" s="40"/>
      <c r="H32" s="41"/>
      <c r="I32" s="40"/>
      <c r="J32" s="41"/>
      <c r="K32" s="87"/>
      <c r="L32" s="41"/>
      <c r="M32" s="40"/>
      <c r="N32" s="41"/>
      <c r="O32" s="40"/>
      <c r="P32" s="41"/>
      <c r="Q32" s="40"/>
      <c r="R32" s="42"/>
    </row>
    <row r="33" spans="1:18" s="35" customFormat="1">
      <c r="A33" s="56"/>
      <c r="B33" s="26" t="s">
        <v>15</v>
      </c>
      <c r="C33" s="27"/>
      <c r="D33" s="28"/>
      <c r="E33" s="74">
        <f>ROUNDDOWN(15/25.5*100,0)</f>
        <v>58</v>
      </c>
      <c r="F33" s="43"/>
      <c r="G33" s="43">
        <v>66</v>
      </c>
      <c r="H33" s="43"/>
      <c r="I33" s="29">
        <v>91</v>
      </c>
      <c r="J33" s="43"/>
      <c r="K33" s="74">
        <f>(9/19.5)*100</f>
        <v>46.153846153846153</v>
      </c>
      <c r="L33" s="43"/>
      <c r="M33" s="29">
        <v>100</v>
      </c>
      <c r="N33" s="43"/>
      <c r="O33" s="74">
        <v>66</v>
      </c>
      <c r="P33" s="43"/>
      <c r="Q33" s="29">
        <v>56</v>
      </c>
      <c r="R33" s="44"/>
    </row>
    <row r="34" spans="1:18" s="35" customFormat="1">
      <c r="A34" s="56"/>
      <c r="B34" s="37" t="s">
        <v>22</v>
      </c>
      <c r="C34" s="38"/>
      <c r="D34" s="39"/>
      <c r="E34" s="40"/>
      <c r="F34" s="41"/>
      <c r="G34" s="98" t="s">
        <v>48</v>
      </c>
      <c r="H34" s="41"/>
      <c r="I34" s="40" t="s">
        <v>49</v>
      </c>
      <c r="J34" s="41"/>
      <c r="K34" s="40" t="s">
        <v>50</v>
      </c>
      <c r="L34" s="41"/>
      <c r="M34" s="40" t="s">
        <v>51</v>
      </c>
      <c r="N34" s="41"/>
      <c r="O34" s="40"/>
      <c r="P34" s="41"/>
      <c r="Q34" s="40"/>
      <c r="R34" s="42"/>
    </row>
    <row r="35" spans="1:18" s="35" customFormat="1" ht="18.75" customHeight="1">
      <c r="A35" s="25" t="s">
        <v>52</v>
      </c>
      <c r="B35" s="26" t="s">
        <v>13</v>
      </c>
      <c r="C35" s="27"/>
      <c r="D35" s="28">
        <v>100</v>
      </c>
      <c r="E35" s="29">
        <v>80</v>
      </c>
      <c r="F35" s="55">
        <v>100</v>
      </c>
      <c r="G35" s="29">
        <v>40</v>
      </c>
      <c r="H35" s="55">
        <v>100</v>
      </c>
      <c r="I35" s="29">
        <v>40</v>
      </c>
      <c r="J35" s="55">
        <v>100</v>
      </c>
      <c r="K35" s="29">
        <v>100</v>
      </c>
      <c r="L35" s="43">
        <v>100</v>
      </c>
      <c r="M35" s="29">
        <v>100</v>
      </c>
      <c r="N35" s="43">
        <v>100</v>
      </c>
      <c r="O35" s="29">
        <v>60</v>
      </c>
      <c r="P35" s="55">
        <v>100</v>
      </c>
      <c r="Q35" s="29">
        <v>60</v>
      </c>
      <c r="R35" s="54">
        <v>100</v>
      </c>
    </row>
    <row r="36" spans="1:18" s="35" customFormat="1">
      <c r="A36" s="56"/>
      <c r="B36" s="37" t="s">
        <v>22</v>
      </c>
      <c r="C36" s="38"/>
      <c r="D36" s="39"/>
      <c r="E36" s="40"/>
      <c r="F36" s="41"/>
      <c r="G36" s="40"/>
      <c r="H36" s="41"/>
      <c r="I36" s="40"/>
      <c r="J36" s="41"/>
      <c r="K36" s="40"/>
      <c r="L36" s="41"/>
      <c r="M36" s="40"/>
      <c r="N36" s="41"/>
      <c r="O36" s="40"/>
      <c r="P36" s="41"/>
      <c r="Q36" s="40"/>
      <c r="R36" s="42"/>
    </row>
    <row r="37" spans="1:18" s="35" customFormat="1">
      <c r="A37" s="56"/>
      <c r="B37" s="26" t="s">
        <v>15</v>
      </c>
      <c r="C37" s="27"/>
      <c r="D37" s="28"/>
      <c r="E37" s="29">
        <v>100</v>
      </c>
      <c r="F37" s="43"/>
      <c r="G37" s="74">
        <v>75</v>
      </c>
      <c r="H37" s="43"/>
      <c r="I37" s="74">
        <f>5/6*100</f>
        <v>83.333333333333343</v>
      </c>
      <c r="J37" s="43"/>
      <c r="K37" s="29">
        <v>100</v>
      </c>
      <c r="L37" s="43"/>
      <c r="M37" s="29">
        <v>66</v>
      </c>
      <c r="N37" s="43"/>
      <c r="O37" s="29">
        <f>1*100/5</f>
        <v>20</v>
      </c>
      <c r="P37" s="43"/>
      <c r="Q37" s="29">
        <v>56</v>
      </c>
      <c r="R37" s="44"/>
    </row>
    <row r="38" spans="1:18" s="35" customFormat="1" ht="231" customHeight="1">
      <c r="A38" s="104"/>
      <c r="B38" s="46" t="s">
        <v>22</v>
      </c>
      <c r="C38" s="47"/>
      <c r="D38" s="48"/>
      <c r="E38" s="49"/>
      <c r="F38" s="50"/>
      <c r="G38" s="49" t="s">
        <v>53</v>
      </c>
      <c r="H38" s="50"/>
      <c r="I38" s="49" t="s">
        <v>54</v>
      </c>
      <c r="J38" s="50"/>
      <c r="K38" s="49" t="s">
        <v>55</v>
      </c>
      <c r="L38" s="50"/>
      <c r="M38" s="49" t="s">
        <v>56</v>
      </c>
      <c r="N38" s="50"/>
      <c r="O38" s="49"/>
      <c r="P38" s="50"/>
      <c r="Q38" s="49"/>
      <c r="R38" s="53"/>
    </row>
    <row r="39" spans="1:18" s="35" customFormat="1" ht="18.75" customHeight="1">
      <c r="A39" s="25" t="s">
        <v>57</v>
      </c>
      <c r="B39" s="26" t="s">
        <v>13</v>
      </c>
      <c r="C39" s="27"/>
      <c r="D39" s="28">
        <v>20</v>
      </c>
      <c r="E39" s="29">
        <v>10</v>
      </c>
      <c r="F39" s="55">
        <v>20</v>
      </c>
      <c r="G39" s="29">
        <v>5</v>
      </c>
      <c r="H39" s="55">
        <v>20</v>
      </c>
      <c r="I39" s="29">
        <v>5</v>
      </c>
      <c r="J39" s="55">
        <v>20</v>
      </c>
      <c r="K39" s="107">
        <v>20</v>
      </c>
      <c r="L39" s="55">
        <v>20</v>
      </c>
      <c r="M39" s="29">
        <v>10</v>
      </c>
      <c r="N39" s="55">
        <v>20</v>
      </c>
      <c r="O39" s="29">
        <v>5</v>
      </c>
      <c r="P39" s="55">
        <v>20</v>
      </c>
      <c r="Q39" s="29">
        <v>9.99</v>
      </c>
      <c r="R39" s="108">
        <v>20</v>
      </c>
    </row>
    <row r="40" spans="1:18" s="35" customFormat="1">
      <c r="A40" s="56"/>
      <c r="B40" s="37" t="s">
        <v>22</v>
      </c>
      <c r="C40" s="38"/>
      <c r="D40" s="39"/>
      <c r="E40" s="40"/>
      <c r="F40" s="41"/>
      <c r="G40" s="40"/>
      <c r="H40" s="41"/>
      <c r="I40" s="40"/>
      <c r="J40" s="41"/>
      <c r="K40" s="98"/>
      <c r="L40" s="41"/>
      <c r="M40" s="40"/>
      <c r="N40" s="41"/>
      <c r="O40" s="40"/>
      <c r="P40" s="41"/>
      <c r="Q40" s="40"/>
      <c r="R40" s="42"/>
    </row>
    <row r="41" spans="1:18" s="35" customFormat="1">
      <c r="A41" s="56"/>
      <c r="B41" s="26" t="s">
        <v>15</v>
      </c>
      <c r="C41" s="27"/>
      <c r="D41" s="28"/>
      <c r="E41" s="32">
        <f>31/284*100</f>
        <v>10.915492957746478</v>
      </c>
      <c r="F41" s="43"/>
      <c r="G41" s="43">
        <v>8.2100000000000009</v>
      </c>
      <c r="H41" s="43"/>
      <c r="I41" s="32">
        <f>(51+17)/373*100</f>
        <v>18.230563002680967</v>
      </c>
      <c r="J41" s="43"/>
      <c r="K41" s="32">
        <f>ROUNDDOWN((91/361)*100,2)</f>
        <v>25.2</v>
      </c>
      <c r="L41" s="101"/>
      <c r="M41" s="32">
        <f>35/263*100</f>
        <v>13.307984790874524</v>
      </c>
      <c r="N41" s="43"/>
      <c r="O41" s="32">
        <v>10.35</v>
      </c>
      <c r="P41" s="43"/>
      <c r="Q41" s="32">
        <v>7.8</v>
      </c>
      <c r="R41" s="44"/>
    </row>
    <row r="42" spans="1:18" s="35" customFormat="1">
      <c r="A42" s="56"/>
      <c r="B42" s="37" t="s">
        <v>22</v>
      </c>
      <c r="C42" s="38"/>
      <c r="D42" s="39"/>
      <c r="E42" s="40"/>
      <c r="F42" s="41"/>
      <c r="G42" s="105" t="s">
        <v>58</v>
      </c>
      <c r="H42" s="41"/>
      <c r="I42" s="40" t="s">
        <v>59</v>
      </c>
      <c r="J42" s="41"/>
      <c r="K42" s="91" t="s">
        <v>60</v>
      </c>
      <c r="L42" s="109"/>
      <c r="M42" s="40" t="s">
        <v>61</v>
      </c>
      <c r="N42" s="41"/>
      <c r="O42" s="40"/>
      <c r="P42" s="41"/>
      <c r="Q42" s="40"/>
      <c r="R42" s="42"/>
    </row>
    <row r="43" spans="1:18" s="35" customFormat="1" ht="18.75" customHeight="1">
      <c r="A43" s="25" t="s">
        <v>62</v>
      </c>
      <c r="B43" s="26" t="s">
        <v>13</v>
      </c>
      <c r="C43" s="27"/>
      <c r="D43" s="28">
        <v>10</v>
      </c>
      <c r="E43" s="96" t="s">
        <v>63</v>
      </c>
      <c r="F43" s="95">
        <v>10</v>
      </c>
      <c r="G43" s="93">
        <v>3</v>
      </c>
      <c r="H43" s="95">
        <v>10</v>
      </c>
      <c r="I43" s="93">
        <v>1</v>
      </c>
      <c r="J43" s="95">
        <v>10</v>
      </c>
      <c r="K43" s="110">
        <v>10</v>
      </c>
      <c r="L43" s="94">
        <v>10</v>
      </c>
      <c r="M43" s="93">
        <v>0</v>
      </c>
      <c r="N43" s="95">
        <v>10</v>
      </c>
      <c r="O43" s="93">
        <v>0</v>
      </c>
      <c r="P43" s="95">
        <v>10</v>
      </c>
      <c r="Q43" s="93">
        <v>2</v>
      </c>
      <c r="R43" s="97">
        <v>10</v>
      </c>
    </row>
    <row r="44" spans="1:18" s="35" customFormat="1">
      <c r="A44" s="56"/>
      <c r="B44" s="37" t="s">
        <v>22</v>
      </c>
      <c r="C44" s="38"/>
      <c r="D44" s="39"/>
      <c r="E44" s="40"/>
      <c r="F44" s="41"/>
      <c r="G44" s="40"/>
      <c r="H44" s="41"/>
      <c r="I44" s="40"/>
      <c r="J44" s="41"/>
      <c r="K44" s="40"/>
      <c r="L44" s="41"/>
      <c r="M44" s="40"/>
      <c r="N44" s="41"/>
      <c r="O44" s="40"/>
      <c r="P44" s="41"/>
      <c r="Q44" s="40"/>
      <c r="R44" s="42"/>
    </row>
    <row r="45" spans="1:18" s="35" customFormat="1">
      <c r="A45" s="56"/>
      <c r="B45" s="26" t="s">
        <v>15</v>
      </c>
      <c r="C45" s="27"/>
      <c r="D45" s="28"/>
      <c r="E45" s="96" t="s">
        <v>63</v>
      </c>
      <c r="F45" s="43"/>
      <c r="G45" s="29">
        <v>7</v>
      </c>
      <c r="H45" s="43"/>
      <c r="I45" s="29">
        <v>0</v>
      </c>
      <c r="J45" s="43"/>
      <c r="K45" s="93" t="s">
        <v>24</v>
      </c>
      <c r="L45" s="96"/>
      <c r="M45" s="29" t="s">
        <v>24</v>
      </c>
      <c r="N45" s="43"/>
      <c r="O45" s="29">
        <v>0</v>
      </c>
      <c r="P45" s="43"/>
      <c r="Q45" s="29">
        <v>4</v>
      </c>
      <c r="R45" s="44"/>
    </row>
    <row r="46" spans="1:18" s="35" customFormat="1">
      <c r="A46" s="56"/>
      <c r="B46" s="37" t="s">
        <v>22</v>
      </c>
      <c r="C46" s="38"/>
      <c r="D46" s="39"/>
      <c r="E46" s="40"/>
      <c r="F46" s="41"/>
      <c r="G46" s="40" t="s">
        <v>64</v>
      </c>
      <c r="H46" s="41"/>
      <c r="I46" s="40"/>
      <c r="J46" s="41"/>
      <c r="K46" s="40" t="s">
        <v>65</v>
      </c>
      <c r="L46" s="41"/>
      <c r="M46" s="40"/>
      <c r="N46" s="41"/>
      <c r="O46" s="40"/>
      <c r="P46" s="41"/>
      <c r="Q46" s="111"/>
      <c r="R46" s="42"/>
    </row>
    <row r="47" spans="1:18" s="35" customFormat="1" ht="18.75" customHeight="1">
      <c r="A47" s="25" t="s">
        <v>66</v>
      </c>
      <c r="B47" s="26" t="s">
        <v>13</v>
      </c>
      <c r="C47" s="27"/>
      <c r="D47" s="28">
        <v>5</v>
      </c>
      <c r="E47" s="29">
        <v>10</v>
      </c>
      <c r="F47" s="43">
        <v>5</v>
      </c>
      <c r="G47" s="29">
        <v>1</v>
      </c>
      <c r="H47" s="55">
        <v>5</v>
      </c>
      <c r="I47" s="29">
        <v>1</v>
      </c>
      <c r="J47" s="55">
        <v>5</v>
      </c>
      <c r="K47" s="29">
        <v>2</v>
      </c>
      <c r="L47" s="55">
        <v>5</v>
      </c>
      <c r="M47" s="29">
        <v>3</v>
      </c>
      <c r="N47" s="55">
        <v>5</v>
      </c>
      <c r="O47" s="29">
        <v>0.5</v>
      </c>
      <c r="P47" s="54">
        <v>5</v>
      </c>
      <c r="Q47" s="29">
        <v>1</v>
      </c>
      <c r="R47" s="108">
        <v>5</v>
      </c>
    </row>
    <row r="48" spans="1:18" s="35" customFormat="1">
      <c r="A48" s="56"/>
      <c r="B48" s="37" t="s">
        <v>22</v>
      </c>
      <c r="C48" s="38"/>
      <c r="D48" s="39"/>
      <c r="E48" s="40"/>
      <c r="F48" s="41"/>
      <c r="G48" s="40"/>
      <c r="H48" s="41"/>
      <c r="I48" s="40"/>
      <c r="J48" s="41"/>
      <c r="K48" s="40"/>
      <c r="L48" s="41"/>
      <c r="M48" s="40"/>
      <c r="N48" s="41"/>
      <c r="O48" s="40"/>
      <c r="P48" s="41"/>
      <c r="Q48" s="40"/>
      <c r="R48" s="42"/>
    </row>
    <row r="49" spans="1:18" s="35" customFormat="1">
      <c r="A49" s="56"/>
      <c r="B49" s="26" t="s">
        <v>15</v>
      </c>
      <c r="C49" s="27"/>
      <c r="D49" s="73"/>
      <c r="E49" s="112">
        <v>5</v>
      </c>
      <c r="F49" s="43"/>
      <c r="G49" s="29">
        <v>1</v>
      </c>
      <c r="H49" s="43"/>
      <c r="I49" s="74">
        <f>8/373*100</f>
        <v>2.1447721179624666</v>
      </c>
      <c r="J49" s="43"/>
      <c r="K49" s="74">
        <f>ROUNDDOWN((7/361)*100,0)</f>
        <v>1</v>
      </c>
      <c r="L49" s="43"/>
      <c r="M49" s="29">
        <v>4</v>
      </c>
      <c r="N49" s="43"/>
      <c r="O49" s="29">
        <v>2</v>
      </c>
      <c r="P49" s="43"/>
      <c r="Q49" s="29">
        <v>2</v>
      </c>
      <c r="R49" s="44"/>
    </row>
    <row r="50" spans="1:18" s="35" customFormat="1" ht="57.75" customHeight="1">
      <c r="A50" s="104"/>
      <c r="B50" s="46" t="s">
        <v>22</v>
      </c>
      <c r="C50" s="47"/>
      <c r="D50" s="48"/>
      <c r="E50" s="40"/>
      <c r="F50" s="50"/>
      <c r="G50" s="49" t="s">
        <v>67</v>
      </c>
      <c r="H50" s="50"/>
      <c r="I50" s="49" t="s">
        <v>68</v>
      </c>
      <c r="J50" s="50"/>
      <c r="K50" s="49" t="s">
        <v>69</v>
      </c>
      <c r="L50" s="50"/>
      <c r="M50" s="113" t="s">
        <v>70</v>
      </c>
      <c r="N50" s="50"/>
      <c r="O50" s="49"/>
      <c r="P50" s="50"/>
      <c r="Q50" s="49"/>
      <c r="R50" s="53"/>
    </row>
    <row r="51" spans="1:18">
      <c r="A51" s="114" t="s">
        <v>71</v>
      </c>
      <c r="C51" s="116"/>
      <c r="D51" s="116"/>
      <c r="E51" s="115"/>
      <c r="G51" s="115"/>
      <c r="I51" s="115"/>
      <c r="K51" s="115"/>
      <c r="M51" s="115"/>
      <c r="O51" s="115"/>
      <c r="Q51" s="117"/>
    </row>
    <row r="52" spans="1:18">
      <c r="C52" s="116"/>
      <c r="D52" s="116"/>
      <c r="E52" s="115"/>
      <c r="G52" s="115"/>
      <c r="I52" s="115"/>
      <c r="K52" s="115"/>
      <c r="M52" s="115"/>
      <c r="O52" s="115"/>
      <c r="Q52" s="117"/>
    </row>
    <row r="53" spans="1:18">
      <c r="C53" s="116"/>
      <c r="D53" s="116"/>
      <c r="E53" s="115"/>
      <c r="G53" s="115"/>
      <c r="I53" s="115"/>
      <c r="K53" s="115"/>
      <c r="M53" s="115"/>
      <c r="O53" s="115"/>
      <c r="Q53" s="117"/>
    </row>
    <row r="54" spans="1:18">
      <c r="C54" s="116"/>
      <c r="D54" s="116"/>
    </row>
  </sheetData>
  <mergeCells count="63">
    <mergeCell ref="A43:A46"/>
    <mergeCell ref="B43:C43"/>
    <mergeCell ref="B44:C44"/>
    <mergeCell ref="B45:C45"/>
    <mergeCell ref="B46:C46"/>
    <mergeCell ref="A47:A50"/>
    <mergeCell ref="B47:C47"/>
    <mergeCell ref="B48:C48"/>
    <mergeCell ref="B49:C49"/>
    <mergeCell ref="B50:C50"/>
    <mergeCell ref="A35:A38"/>
    <mergeCell ref="B35:C35"/>
    <mergeCell ref="B36:C36"/>
    <mergeCell ref="B37:C37"/>
    <mergeCell ref="B38:C38"/>
    <mergeCell ref="A39:A42"/>
    <mergeCell ref="B39:C39"/>
    <mergeCell ref="B40:C40"/>
    <mergeCell ref="B41:C41"/>
    <mergeCell ref="B42:C42"/>
    <mergeCell ref="A27:A30"/>
    <mergeCell ref="B27:C27"/>
    <mergeCell ref="B28:C28"/>
    <mergeCell ref="B29:C29"/>
    <mergeCell ref="B30:C30"/>
    <mergeCell ref="A31:A34"/>
    <mergeCell ref="B31:C31"/>
    <mergeCell ref="B32:C32"/>
    <mergeCell ref="B33:C33"/>
    <mergeCell ref="B34:C34"/>
    <mergeCell ref="B22:C22"/>
    <mergeCell ref="A23:A26"/>
    <mergeCell ref="B23:C23"/>
    <mergeCell ref="B24:C24"/>
    <mergeCell ref="B25:C25"/>
    <mergeCell ref="B26:C26"/>
    <mergeCell ref="A10:A16"/>
    <mergeCell ref="B10:C10"/>
    <mergeCell ref="B11:C11"/>
    <mergeCell ref="B12:B16"/>
    <mergeCell ref="A18:A21"/>
    <mergeCell ref="B18:C18"/>
    <mergeCell ref="B19:C19"/>
    <mergeCell ref="B20:C20"/>
    <mergeCell ref="B21:C21"/>
    <mergeCell ref="O3:P3"/>
    <mergeCell ref="Q3:R3"/>
    <mergeCell ref="B5:C5"/>
    <mergeCell ref="A6:A9"/>
    <mergeCell ref="B6:C6"/>
    <mergeCell ref="B7:C7"/>
    <mergeCell ref="B8:C8"/>
    <mergeCell ref="B9:C9"/>
    <mergeCell ref="A1:R1"/>
    <mergeCell ref="A2:R2"/>
    <mergeCell ref="A3:A4"/>
    <mergeCell ref="B3:C4"/>
    <mergeCell ref="D3:D4"/>
    <mergeCell ref="E3:F3"/>
    <mergeCell ref="G3:H3"/>
    <mergeCell ref="I3:J3"/>
    <mergeCell ref="K3:L3"/>
    <mergeCell ref="M3:N3"/>
  </mergeCells>
  <pageMargins left="0.31496062992125984" right="0.23622047244094491" top="0.43307086614173229" bottom="0.31496062992125984" header="0.31496062992125984" footer="0.23622047244094491"/>
  <pageSetup paperSize="9" scale="75" orientation="landscape" r:id="rId1"/>
  <headerFooter>
    <oddFooter>&amp;R&amp;P/&amp;N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ผลทบทวนKPIs_ภาควิชา</vt:lpstr>
      <vt:lpstr>ผลทบทวนKPIs_ภาควิชา!Print_Titles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2018-07-04T04:17:35Z</dcterms:created>
  <dcterms:modified xsi:type="dcterms:W3CDTF">2018-07-04T04:25:35Z</dcterms:modified>
</cp:coreProperties>
</file>