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240" windowHeight="8205" activeTab="1"/>
  </bookViews>
  <sheets>
    <sheet name="2548" sheetId="1" r:id="rId1"/>
    <sheet name="2549" sheetId="2" r:id="rId2"/>
  </sheets>
  <definedNames>
    <definedName name="_xlnm.Print_Titles" localSheetId="0">'2548'!$2:$3</definedName>
  </definedNames>
  <calcPr fullCalcOnLoad="1"/>
</workbook>
</file>

<file path=xl/sharedStrings.xml><?xml version="1.0" encoding="utf-8"?>
<sst xmlns="http://schemas.openxmlformats.org/spreadsheetml/2006/main" count="203" uniqueCount="164">
  <si>
    <t>คณะ/หน่วยงาน</t>
  </si>
  <si>
    <t>สินทรัพย์ถาวร</t>
  </si>
  <si>
    <t>ครุภัณฑ์</t>
  </si>
  <si>
    <t>อาคารสถานที่</t>
  </si>
  <si>
    <t>ที่ดิน</t>
  </si>
  <si>
    <t>รวม</t>
  </si>
  <si>
    <t>คณะทันตแพทยศาสตร์</t>
  </si>
  <si>
    <t>คณะเภสัชศาสตร์</t>
  </si>
  <si>
    <t>คณะการแพทย์แผนไทย</t>
  </si>
  <si>
    <t>กลุ่มสาขาวิทยาศาสตร์สุขภาพ</t>
  </si>
  <si>
    <t>กลุ่สาขาวิทยาศาสตร์กายภาพและชีวภาพ</t>
  </si>
  <si>
    <t>คณะวิทยาศาสตร์และเทคโนโลยี</t>
  </si>
  <si>
    <t>คณะการจัดการสิ่งแวดล้อม</t>
  </si>
  <si>
    <t>คณะเทคโนโลยีและสิ่งแวดล้อม</t>
  </si>
  <si>
    <t xml:space="preserve"> คณะวิศวกรรมศาสตร์</t>
  </si>
  <si>
    <t>กลุ่มสาขาเกษตรศาสตร์</t>
  </si>
  <si>
    <t>คณะทรัพยากรธรรมชาติ</t>
  </si>
  <si>
    <t>บัญชี การจัดการ การท่องเที่ยว เศรษฐศาสตร์</t>
  </si>
  <si>
    <t>กลุ่มสาขาบริหารธุรกิจ/พาณิชยศาสตร์</t>
  </si>
  <si>
    <t>คณะวิทยาการจัดการ</t>
  </si>
  <si>
    <t>คณะเศรษฐศาสตร์</t>
  </si>
  <si>
    <t>กลุ่มสาขาครุศาสตร์/ศึกษาศาสตร์</t>
  </si>
  <si>
    <t>คณะศึกษาศาสตร์</t>
  </si>
  <si>
    <t>วิทยาลัยชุมชนภูเก็ต</t>
  </si>
  <si>
    <t>หอสมุดคุณหญิงหลงฯ</t>
  </si>
  <si>
    <r>
      <t>ตัวบ่งชี้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5.6 สินทรัพย์ถาวรต่อจำนวนนักศึกษาเต็มเวลาเทีบเท่า (บาท/คน)</t>
    </r>
  </si>
  <si>
    <t>หมายเหตุ</t>
  </si>
  <si>
    <t xml:space="preserve">2. สินทรัพย์ถาวรหมายถึง สินทรัพย์ที่สถาบันครอบครองในฐานะนิติบุคคลตามกฏหมาย โดยจัดป็นประเภทย่อย 3 ประเภท คือ ครุภัณฑ์ </t>
  </si>
  <si>
    <t>อาคารสถานที่ และที่ดิน ซึงโดยทั่วไปแล้วสินทรัพย์ถาวรจะแสดงถึงการจัดสรรเงินของสถาบันที่จะนำไปใช้จ่ายในหมวดครุภัณฑ์ และการก่อสร้าง</t>
  </si>
  <si>
    <t>อาคาร รวบรวมตามปีงบประมาณ</t>
  </si>
  <si>
    <t>3. จำนวนนักศึกษาเต็มเวลาเทียบเท่า ให้นับรวมทั้งระดับปริญญาตรี ปริญญาโท และระดับปริญญาเอก</t>
  </si>
  <si>
    <t>4. ราคาที่ดินในวิทยาเขตหาดใหญ่จัดสรรให้คณะในวิทยาเขตหาดใหญ่ตามสัดส่วนของนักศึกษา ส่วนวิทยาเขตและเขตการศึกษาอื่นก็ทำเช่นเดียวกัน</t>
  </si>
  <si>
    <t>1. ผู้รวบรวมข้อมูลคือ กองคลัง กองอาคารสถานที่ และสำนักประกันคุณภาพ</t>
  </si>
  <si>
    <t>คณะแพทยศาสตร์</t>
  </si>
  <si>
    <t>กลุ่มสาขามนุษยศาสตร์และสังคมศาสตร์</t>
  </si>
  <si>
    <t>กลุ่มศิลปกรรมศาสตร์ วิจิตรศิลป์และประยุต์ศิลป์</t>
  </si>
  <si>
    <t>กลุ่มสหวิทยาการ</t>
  </si>
  <si>
    <t>รวมทั้งหมด</t>
  </si>
  <si>
    <t>กลุ่มสาขาวิศวกรรมศาสตร์</t>
  </si>
  <si>
    <t>-</t>
  </si>
  <si>
    <r>
      <t xml:space="preserve">บัณฑิตวิทยาลัย </t>
    </r>
    <r>
      <rPr>
        <sz val="10"/>
        <color indexed="10"/>
        <rFont val="Arial"/>
        <family val="2"/>
      </rPr>
      <t>**</t>
    </r>
  </si>
  <si>
    <t>ข้อมูลรวมกับ สนอ.</t>
  </si>
  <si>
    <r>
      <t xml:space="preserve">ศูนย์ส่งเสริมศิลปะและวัฒนธรรม </t>
    </r>
    <r>
      <rPr>
        <sz val="10"/>
        <color indexed="10"/>
        <rFont val="Arial"/>
        <family val="2"/>
      </rPr>
      <t>**</t>
    </r>
  </si>
  <si>
    <r>
      <t xml:space="preserve">สถาบันทรัพยากรชายฝั่ง </t>
    </r>
    <r>
      <rPr>
        <sz val="10"/>
        <color indexed="10"/>
        <rFont val="Arial"/>
        <family val="2"/>
      </rPr>
      <t>**</t>
    </r>
  </si>
  <si>
    <r>
      <t xml:space="preserve">หอสมุดวิทยาศาสตร์สุขภาพ </t>
    </r>
    <r>
      <rPr>
        <sz val="10"/>
        <color indexed="10"/>
        <rFont val="Arial"/>
        <family val="2"/>
      </rPr>
      <t>**</t>
    </r>
  </si>
  <si>
    <r>
      <t xml:space="preserve">สถานีวิทยุกระจายเสียง มอ. </t>
    </r>
    <r>
      <rPr>
        <sz val="10"/>
        <color indexed="10"/>
        <rFont val="Arial"/>
        <family val="2"/>
      </rPr>
      <t>**</t>
    </r>
  </si>
  <si>
    <t>ภาพรวมเขตฯ</t>
  </si>
  <si>
    <r>
      <t xml:space="preserve">วิทยาลัยชุมชนสุราษฎร์ธานี </t>
    </r>
    <r>
      <rPr>
        <sz val="10"/>
        <color indexed="10"/>
        <rFont val="Arial"/>
        <family val="2"/>
      </rPr>
      <t>**</t>
    </r>
  </si>
  <si>
    <r>
      <t xml:space="preserve">สถาบันวัฒนธรรมศึกษากัลยานิวัฒนา </t>
    </r>
    <r>
      <rPr>
        <sz val="10"/>
        <color indexed="10"/>
        <rFont val="Arial"/>
        <family val="2"/>
      </rPr>
      <t>**</t>
    </r>
  </si>
  <si>
    <r>
      <t xml:space="preserve">สถานีวิทยุกระจายเสียง มอ.ปัตตานี </t>
    </r>
    <r>
      <rPr>
        <sz val="10"/>
        <color indexed="10"/>
        <rFont val="Arial"/>
        <family val="2"/>
      </rPr>
      <t>**</t>
    </r>
  </si>
  <si>
    <r>
      <t>สำนักงานเขตการศึกษาตรัง</t>
    </r>
    <r>
      <rPr>
        <sz val="10"/>
        <color indexed="10"/>
        <rFont val="Arial"/>
        <family val="2"/>
      </rPr>
      <t xml:space="preserve"> **</t>
    </r>
  </si>
  <si>
    <r>
      <t xml:space="preserve">รวมวิทยาเขตหาดใหญ่ </t>
    </r>
    <r>
      <rPr>
        <sz val="10"/>
        <color indexed="10"/>
        <rFont val="Arial"/>
        <family val="2"/>
      </rPr>
      <t>**</t>
    </r>
  </si>
  <si>
    <r>
      <t xml:space="preserve">รวมวิทยาเขตปัตตานี </t>
    </r>
    <r>
      <rPr>
        <sz val="10"/>
        <color indexed="10"/>
        <rFont val="Arial"/>
        <family val="2"/>
      </rPr>
      <t>**</t>
    </r>
  </si>
  <si>
    <r>
      <t xml:space="preserve">รวมเขตการศึกษาภูเก็ต </t>
    </r>
    <r>
      <rPr>
        <sz val="10"/>
        <color indexed="10"/>
        <rFont val="Arial"/>
        <family val="2"/>
      </rPr>
      <t>**</t>
    </r>
  </si>
  <si>
    <r>
      <t xml:space="preserve">รวมเขตการศึกษาตัรง </t>
    </r>
    <r>
      <rPr>
        <sz val="10"/>
        <color indexed="10"/>
        <rFont val="Arial"/>
        <family val="2"/>
      </rPr>
      <t>**</t>
    </r>
  </si>
  <si>
    <r>
      <t xml:space="preserve">รวมเขตการศึกษาสุราษฎร์ธานี </t>
    </r>
    <r>
      <rPr>
        <sz val="10"/>
        <color indexed="10"/>
        <rFont val="Arial"/>
        <family val="2"/>
      </rPr>
      <t>**</t>
    </r>
  </si>
  <si>
    <r>
      <t xml:space="preserve">ภาพรวมมหาวิทยาลัย </t>
    </r>
    <r>
      <rPr>
        <sz val="10"/>
        <color indexed="10"/>
        <rFont val="Arial"/>
        <family val="2"/>
      </rPr>
      <t>**</t>
    </r>
  </si>
  <si>
    <t xml:space="preserve">สำนักวิทยบริการ </t>
  </si>
  <si>
    <r>
      <t xml:space="preserve">รวมวิทยาเขตหาดใหญ่ </t>
    </r>
    <r>
      <rPr>
        <b/>
        <sz val="10"/>
        <color indexed="10"/>
        <rFont val="Arial"/>
        <family val="2"/>
      </rPr>
      <t>**</t>
    </r>
  </si>
  <si>
    <r>
      <t xml:space="preserve">รวมวิทยาเขตปัตตานี </t>
    </r>
    <r>
      <rPr>
        <b/>
        <sz val="10"/>
        <color indexed="10"/>
        <rFont val="Arial"/>
        <family val="2"/>
      </rPr>
      <t>**</t>
    </r>
  </si>
  <si>
    <r>
      <t xml:space="preserve">รวมเขตการศึกษาภูเก็ต </t>
    </r>
    <r>
      <rPr>
        <b/>
        <sz val="10"/>
        <color indexed="10"/>
        <rFont val="Arial"/>
        <family val="2"/>
      </rPr>
      <t>**</t>
    </r>
  </si>
  <si>
    <r>
      <t>รวมเขตการศึกษาสุราษฎร์ธานี</t>
    </r>
    <r>
      <rPr>
        <b/>
        <sz val="10"/>
        <color indexed="10"/>
        <rFont val="Arial"/>
        <family val="2"/>
      </rPr>
      <t xml:space="preserve"> **</t>
    </r>
  </si>
  <si>
    <r>
      <t xml:space="preserve">รวมเขตการศึกษาตรัง </t>
    </r>
    <r>
      <rPr>
        <b/>
        <sz val="10"/>
        <color indexed="10"/>
        <rFont val="Arial"/>
        <family val="2"/>
      </rPr>
      <t>**</t>
    </r>
  </si>
  <si>
    <t xml:space="preserve">กองกลาง </t>
  </si>
  <si>
    <t xml:space="preserve">กองกิจการนักศึกษา </t>
  </si>
  <si>
    <t xml:space="preserve">กองคลัง </t>
  </si>
  <si>
    <t xml:space="preserve">กองบริการการศึกษา </t>
  </si>
  <si>
    <t xml:space="preserve">กองแผนงาน </t>
  </si>
  <si>
    <t xml:space="preserve">กองอาคารสถานที่ </t>
  </si>
  <si>
    <t xml:space="preserve">สำนักงานอธิการบดี วิทยาเขตหาดใหญ่ </t>
  </si>
  <si>
    <t xml:space="preserve">คณะศิลปศาสตร์ </t>
  </si>
  <si>
    <r>
      <t xml:space="preserve">คณะพยาบาลศาตร์                                  </t>
    </r>
    <r>
      <rPr>
        <sz val="10"/>
        <color indexed="10"/>
        <rFont val="Arial"/>
        <family val="2"/>
      </rPr>
      <t xml:space="preserve"> </t>
    </r>
  </si>
  <si>
    <t xml:space="preserve">คณะวิทยาศาสตร์                                    </t>
  </si>
  <si>
    <t xml:space="preserve">คณะอุตสาหกรรมเกษตร                          </t>
  </si>
  <si>
    <t xml:space="preserve">คณะรัฐศาสตร์                                        </t>
  </si>
  <si>
    <t xml:space="preserve">คณะศิลปกรรมศาสตร์                            </t>
  </si>
  <si>
    <t xml:space="preserve">คณะอุตสาหกรรมบริการ                           </t>
  </si>
  <si>
    <t xml:space="preserve">สำนักงานเขตการศึกษาภูเก็ต </t>
  </si>
  <si>
    <r>
      <t>คณะเทคโนโลยีและการจัดการ</t>
    </r>
    <r>
      <rPr>
        <sz val="10"/>
        <color indexed="10"/>
        <rFont val="Arial"/>
        <family val="2"/>
      </rPr>
      <t xml:space="preserve">                  </t>
    </r>
  </si>
  <si>
    <t xml:space="preserve">คณะศิลปศาสตร์และวิทยาศาสตร์               </t>
  </si>
  <si>
    <t xml:space="preserve">สำนักประกันคุณภาพ </t>
  </si>
  <si>
    <t xml:space="preserve">หน่วยตรวจสอบภายใน </t>
  </si>
  <si>
    <t xml:space="preserve">คณะนิติศาสตร์                                       </t>
  </si>
  <si>
    <t xml:space="preserve">วิทยาลัยอิสลามศึกษา                              </t>
  </si>
  <si>
    <t xml:space="preserve">คณะวิทยาการสื่อสาร                              </t>
  </si>
  <si>
    <t xml:space="preserve">กลุ่มสนับสนุนวิชาการ </t>
  </si>
  <si>
    <t xml:space="preserve">สำนักวิจัยและพัฒนา </t>
  </si>
  <si>
    <t>ศูนย์คอมพิวเตอร์</t>
  </si>
  <si>
    <t xml:space="preserve">กลุ่มสนับสนุนบริหาร </t>
  </si>
  <si>
    <t xml:space="preserve">คณะมนุษยศาสตร์และสังคมศาสตร์             </t>
  </si>
  <si>
    <t xml:space="preserve"> -</t>
  </si>
  <si>
    <t xml:space="preserve">คณะพาณิชยศาสตร์และการจัดการ            </t>
  </si>
  <si>
    <t xml:space="preserve">สำนักงานเขตการศึกษาสุราษฎร์ธานี </t>
  </si>
  <si>
    <t xml:space="preserve">ศูนย์เคริองมือวิทยาศาสตร์ </t>
  </si>
  <si>
    <t>ติดต่อไปแล้ว จะส่งข้อมูลให้กองคลังภายใน 20 ก.ย.</t>
  </si>
  <si>
    <t>ณ ปรับปรุงข้อมูล ณ 19 ก.ย.50</t>
  </si>
  <si>
    <t>นักศึกษาเต็มเวลาเทียบเท่า</t>
  </si>
  <si>
    <t>ปริญาตรี</t>
  </si>
  <si>
    <t>บัณฑิตศึกษา</t>
  </si>
  <si>
    <t>อัตราส่วน</t>
  </si>
  <si>
    <t>คณะพยาบาลศาสตร์</t>
  </si>
  <si>
    <t>โครงการจัดตั้งคณะแพทย์แผนไทย</t>
  </si>
  <si>
    <t>ไม่มีสิ่งก่อสร้าง</t>
  </si>
  <si>
    <t>กลุ่มสาขาวิทยาศาสตร์กายภาพ</t>
  </si>
  <si>
    <t>คณะวิทยาศาสตร์</t>
  </si>
  <si>
    <t>ไม่มีอาคาร</t>
  </si>
  <si>
    <t>คณะวิศวกรรมศาสตร์</t>
  </si>
  <si>
    <t>คณะอุตสาหกรรมเกษตร</t>
  </si>
  <si>
    <t>คณะเทคโนโลยีและการจัดการ</t>
  </si>
  <si>
    <t>กลุ่มสาขาบริหารธุรกิจ/</t>
  </si>
  <si>
    <t>พาณิชยศาสตร์ บัญชี การจัดการ</t>
  </si>
  <si>
    <t>การท่องเที่ยว เศรษฐศาสตร์</t>
  </si>
  <si>
    <t>คณะพาณิชยศาสตร์และการจัดการ</t>
  </si>
  <si>
    <t>คณะอุตสาหกรรมบริการ</t>
  </si>
  <si>
    <t>กลุ่มสาขาศิลปกรรมศาสตร์</t>
  </si>
  <si>
    <t>คณะศิลปกรรมศาสตร์</t>
  </si>
  <si>
    <t>กลุ่มสาขาสังคมศาสตร์และมนุษยศาสตร์</t>
  </si>
  <si>
    <t>คณะนิติศาสตร์</t>
  </si>
  <si>
    <t>คณะมนุษยศาสตร์และสังคมศาสตร์</t>
  </si>
  <si>
    <t>คณะศิลปศาสตร์</t>
  </si>
  <si>
    <t>วิทยาลัยอิสลามศึกษา</t>
  </si>
  <si>
    <t>คณะรัฐศาสตร์</t>
  </si>
  <si>
    <t>กลุ่มสาขาสหวิทยาการ</t>
  </si>
  <si>
    <t>คณะวิทยาการสื่อสาร</t>
  </si>
  <si>
    <t>คณะศิลปศาสตร์และวิทยาศาสตร์</t>
  </si>
  <si>
    <t>กลุ่มสนับสนุนวิชาการ</t>
  </si>
  <si>
    <t>บัณฑิตวิทยาลัย</t>
  </si>
  <si>
    <t>วิทยาลัยชุมชนสุราษฎร์ธานี</t>
  </si>
  <si>
    <t>ศูนย์เครื่องมือวิทยาศาสตร์</t>
  </si>
  <si>
    <t>ศูนย์ส่งเสริมศิลปะและวัฒนธรรม</t>
  </si>
  <si>
    <t>สถาบันทรัพยากรชายฝั่ง</t>
  </si>
  <si>
    <t>สถาบันวัฒนธรรมศึกษากัลยาณิวัฒนา</t>
  </si>
  <si>
    <t>สำนักส่งเสริมและการศึกษาต่อเนื่อง</t>
  </si>
  <si>
    <t>สำนักวิจัยและพัฒนา</t>
  </si>
  <si>
    <t>สำนักวิทยบริการ</t>
  </si>
  <si>
    <t>หอสมุดวิทยาศาสตร์สุขภาพ</t>
  </si>
  <si>
    <t>กลุ่มสนับสนุนการบริหาร</t>
  </si>
  <si>
    <t>หน่วยตรวจสอบภายใน</t>
  </si>
  <si>
    <t>สำนักประกันคุณภาพ</t>
  </si>
  <si>
    <t>สถานีวิทยุกระจายเสียงมอ.</t>
  </si>
  <si>
    <t>สถานีวิทยุกระจายเสียงมอ.ปัตตานี</t>
  </si>
  <si>
    <t>สำนักงานอธิการบดี วิทยาเขตหาดใหญ่</t>
  </si>
  <si>
    <t>สำนักงานอธิการบดี วิทยาเขตปัตตานี</t>
  </si>
  <si>
    <t>สำนักงานเขตการศึกษาตรัง</t>
  </si>
  <si>
    <t>สำนักงานเขตการศึกษาภูเก็ต</t>
  </si>
  <si>
    <t>สำนักงานเขตการศึกษาสุราษฎร์ธานี</t>
  </si>
  <si>
    <t>รวมวิทยาเขตหาดใหญ่</t>
  </si>
  <si>
    <t>รวมวิทยาเขตปัตตานี</t>
  </si>
  <si>
    <t>รวมเขตการศึกษาภูเก็ต</t>
  </si>
  <si>
    <t>รวมเขตการศึกษาตรัง</t>
  </si>
  <si>
    <t>รวมเขตการศึกษาสุราษฎร์ธานี</t>
  </si>
  <si>
    <t>ภาพรวมมหาวิทยาลัย</t>
  </si>
  <si>
    <t>1. ผู้รวบรวมข้อมูลคือ กองคลัง และกองอาคารสถานที่</t>
  </si>
  <si>
    <t>2. สินทรัพย์ถาวรหมายถึง สินทรัพย์ที่สถาบันครอบครอง(ใช้มูลค่าสุทธิตามปีงบประมาณที่ต้องการ)ในฐานะนิติบุคคลตามกฎหมาย โดยจัดเป็นประเภทย่อย 3 ประเภท คือ ครุภัณฑ์  อาคารสถานที่  และที่ดิน  ซึ่งโดยทั่วไปแล้วสินทรัพย์ถาวรจะแสดง</t>
  </si>
  <si>
    <t>ถึงการจัดสรรเงินของสถาบันที่จะนำไปใช้จ่ายในหมวดครุภัณฑ์และการก่อสร้างอาคาร รวบรวมตามปีงบประมาณ</t>
  </si>
  <si>
    <t xml:space="preserve">3. จำนวนนักศึกษาเต็มเวลาเทียบเท่า ให้นับรวมทั้งระดับปริญญาตรี ปริญญาโท และระดับปริญญาเอก
</t>
  </si>
  <si>
    <t>4.  ราคาที่ดินในวิทยาเขตหาดใหญ่จัดสรรให้คณะในวิทยาเขตหาดใหญ่ตามสัดส่วนของนักศึกษา ส่วนวิทยาเขตและเขตการศึกษาอื่นก็ทำเช่นเดียวกัน</t>
  </si>
  <si>
    <t>ข้อมูลที่ดินของแต่ละวิทยาเขตและเขตการศึกษา</t>
  </si>
  <si>
    <t>วิทยาเขตหาดใหญ่  1,722.34 ไร่</t>
  </si>
  <si>
    <t xml:space="preserve">วิทยาเขตปัตตานี  400,000 ตารางวา </t>
  </si>
  <si>
    <t>เขตการศึกษาภูเก็ต  1,174 ไร่ 1 งาน 23 2/10 ตารางวา</t>
  </si>
  <si>
    <t>เขตการศึกษาตรัง  686 ไร่ 750 ตารางวา 57 ตารางเมตร</t>
  </si>
  <si>
    <t>เขตการศึกษาสุราษฎร์ธานี  3,213 ไร่</t>
  </si>
  <si>
    <t xml:space="preserve">ตัวบ่งชี้ 5.6 สินทรัพย์ถาวรต่อจำนวนนักศึกษาเต็มเวลาเทียบเท่า (บาท/คน)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</si>
</sst>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.0"/>
    <numFmt numFmtId="200" formatCode="[$-107041E]d\ mmmm\ yyyy;@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ngsana New"/>
      <family val="1"/>
    </font>
    <font>
      <sz val="14"/>
      <name val="Angsana New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5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3" fillId="0" borderId="0" xfId="0" applyFont="1" applyAlignment="1">
      <alignment/>
    </xf>
    <xf numFmtId="4" fontId="0" fillId="0" borderId="6" xfId="0" applyNumberFormat="1" applyBorder="1" applyAlignment="1">
      <alignment/>
    </xf>
    <xf numFmtId="194" fontId="0" fillId="0" borderId="6" xfId="15" applyBorder="1" applyAlignment="1">
      <alignment/>
    </xf>
    <xf numFmtId="0" fontId="0" fillId="0" borderId="6" xfId="0" applyFont="1" applyFill="1" applyBorder="1" applyAlignment="1">
      <alignment/>
    </xf>
    <xf numFmtId="194" fontId="0" fillId="0" borderId="6" xfId="15" applyFont="1" applyBorder="1" applyAlignment="1">
      <alignment/>
    </xf>
    <xf numFmtId="0" fontId="0" fillId="0" borderId="0" xfId="0" applyFont="1" applyAlignment="1">
      <alignment/>
    </xf>
    <xf numFmtId="0" fontId="1" fillId="4" borderId="6" xfId="0" applyFont="1" applyFill="1" applyBorder="1" applyAlignment="1">
      <alignment/>
    </xf>
    <xf numFmtId="194" fontId="0" fillId="4" borderId="6" xfId="15" applyFill="1" applyBorder="1" applyAlignment="1">
      <alignment/>
    </xf>
    <xf numFmtId="194" fontId="1" fillId="4" borderId="6" xfId="15" applyFont="1" applyFill="1" applyBorder="1" applyAlignment="1">
      <alignment/>
    </xf>
    <xf numFmtId="0" fontId="0" fillId="4" borderId="0" xfId="0" applyFill="1" applyAlignment="1">
      <alignment/>
    </xf>
    <xf numFmtId="0" fontId="1" fillId="4" borderId="5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5" borderId="6" xfId="0" applyFont="1" applyFill="1" applyBorder="1" applyAlignment="1">
      <alignment/>
    </xf>
    <xf numFmtId="194" fontId="1" fillId="5" borderId="6" xfId="15" applyFont="1" applyFill="1" applyBorder="1" applyAlignment="1">
      <alignment/>
    </xf>
    <xf numFmtId="0" fontId="1" fillId="5" borderId="0" xfId="0" applyFont="1" applyFill="1" applyAlignment="1">
      <alignment/>
    </xf>
    <xf numFmtId="4" fontId="0" fillId="0" borderId="7" xfId="15" applyNumberFormat="1" applyFont="1" applyBorder="1" applyAlignment="1">
      <alignment horizontal="right" vertical="center"/>
    </xf>
    <xf numFmtId="0" fontId="1" fillId="4" borderId="1" xfId="0" applyFont="1" applyFill="1" applyBorder="1" applyAlignment="1">
      <alignment/>
    </xf>
    <xf numFmtId="194" fontId="0" fillId="4" borderId="1" xfId="15" applyFill="1" applyBorder="1" applyAlignment="1">
      <alignment/>
    </xf>
    <xf numFmtId="194" fontId="1" fillId="4" borderId="5" xfId="15" applyFont="1" applyFill="1" applyBorder="1" applyAlignment="1">
      <alignment/>
    </xf>
    <xf numFmtId="4" fontId="0" fillId="0" borderId="6" xfId="15" applyNumberFormat="1" applyFont="1" applyBorder="1" applyAlignment="1">
      <alignment horizontal="right"/>
    </xf>
    <xf numFmtId="4" fontId="0" fillId="0" borderId="6" xfId="15" applyNumberFormat="1" applyFont="1" applyBorder="1" applyAlignment="1">
      <alignment horizontal="center"/>
    </xf>
    <xf numFmtId="4" fontId="0" fillId="0" borderId="8" xfId="15" applyNumberFormat="1" applyFont="1" applyBorder="1" applyAlignment="1">
      <alignment horizontal="right"/>
    </xf>
    <xf numFmtId="4" fontId="0" fillId="0" borderId="9" xfId="23" applyNumberFormat="1" applyFont="1" applyBorder="1" applyAlignment="1">
      <alignment horizontal="right"/>
      <protection/>
    </xf>
    <xf numFmtId="3" fontId="0" fillId="0" borderId="6" xfId="0" applyNumberFormat="1" applyFont="1" applyBorder="1" applyAlignment="1">
      <alignment/>
    </xf>
    <xf numFmtId="3" fontId="0" fillId="0" borderId="6" xfId="15" applyNumberFormat="1" applyFont="1" applyBorder="1" applyAlignment="1">
      <alignment horizontal="right"/>
    </xf>
    <xf numFmtId="4" fontId="0" fillId="0" borderId="10" xfId="23" applyNumberFormat="1" applyFont="1" applyFill="1" applyBorder="1" applyAlignment="1">
      <alignment horizontal="right"/>
      <protection/>
    </xf>
    <xf numFmtId="4" fontId="0" fillId="0" borderId="2" xfId="23" applyNumberFormat="1" applyFont="1" applyFill="1" applyBorder="1" applyAlignment="1">
      <alignment horizontal="right"/>
      <protection/>
    </xf>
    <xf numFmtId="4" fontId="0" fillId="0" borderId="11" xfId="15" applyNumberFormat="1" applyFont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4" fontId="1" fillId="4" borderId="6" xfId="15" applyNumberFormat="1" applyFont="1" applyFill="1" applyBorder="1" applyAlignment="1">
      <alignment horizontal="right"/>
    </xf>
    <xf numFmtId="3" fontId="1" fillId="4" borderId="5" xfId="15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9" xfId="23" applyNumberFormat="1" applyFont="1" applyFill="1" applyBorder="1" applyAlignment="1">
      <alignment horizontal="right"/>
      <protection/>
    </xf>
    <xf numFmtId="194" fontId="0" fillId="0" borderId="6" xfId="15" applyFont="1" applyBorder="1" applyAlignment="1">
      <alignment horizontal="right"/>
    </xf>
    <xf numFmtId="0" fontId="0" fillId="0" borderId="0" xfId="0" applyFill="1" applyAlignment="1">
      <alignment/>
    </xf>
    <xf numFmtId="3" fontId="0" fillId="0" borderId="6" xfId="0" applyNumberFormat="1" applyBorder="1" applyAlignment="1">
      <alignment/>
    </xf>
    <xf numFmtId="4" fontId="0" fillId="0" borderId="11" xfId="23" applyNumberFormat="1" applyFont="1" applyBorder="1" applyAlignment="1">
      <alignment horizontal="right"/>
      <protection/>
    </xf>
    <xf numFmtId="4" fontId="0" fillId="0" borderId="6" xfId="23" applyNumberFormat="1" applyFont="1" applyBorder="1" applyAlignment="1">
      <alignment horizontal="center"/>
      <protection/>
    </xf>
    <xf numFmtId="4" fontId="0" fillId="0" borderId="6" xfId="0" applyNumberFormat="1" applyFont="1" applyBorder="1" applyAlignment="1">
      <alignment/>
    </xf>
    <xf numFmtId="4" fontId="0" fillId="0" borderId="8" xfId="23" applyNumberFormat="1" applyFont="1" applyBorder="1" applyAlignment="1">
      <alignment horizontal="right"/>
      <protection/>
    </xf>
    <xf numFmtId="4" fontId="0" fillId="0" borderId="6" xfId="0" applyNumberFormat="1" applyFont="1" applyFill="1" applyBorder="1" applyAlignment="1">
      <alignment horizontal="right" vertical="center"/>
    </xf>
    <xf numFmtId="4" fontId="1" fillId="4" borderId="6" xfId="23" applyNumberFormat="1" applyFont="1" applyFill="1" applyBorder="1" applyAlignment="1">
      <alignment horizontal="center"/>
      <protection/>
    </xf>
    <xf numFmtId="4" fontId="0" fillId="0" borderId="6" xfId="15" applyNumberFormat="1" applyFont="1" applyFill="1" applyBorder="1" applyAlignment="1">
      <alignment horizontal="center"/>
    </xf>
    <xf numFmtId="4" fontId="0" fillId="0" borderId="6" xfId="23" applyNumberFormat="1" applyFont="1" applyFill="1" applyBorder="1" applyAlignment="1">
      <alignment horizontal="center"/>
      <protection/>
    </xf>
    <xf numFmtId="0" fontId="0" fillId="4" borderId="6" xfId="0" applyFill="1" applyBorder="1" applyAlignment="1">
      <alignment/>
    </xf>
    <xf numFmtId="4" fontId="0" fillId="0" borderId="13" xfId="23" applyNumberFormat="1" applyFont="1" applyBorder="1" applyAlignment="1">
      <alignment horizontal="right"/>
      <protection/>
    </xf>
    <xf numFmtId="4" fontId="0" fillId="0" borderId="5" xfId="23" applyNumberFormat="1" applyFont="1" applyFill="1" applyBorder="1" applyAlignment="1">
      <alignment horizontal="center"/>
      <protection/>
    </xf>
    <xf numFmtId="194" fontId="0" fillId="0" borderId="6" xfId="15" applyFont="1" applyBorder="1" applyAlignment="1">
      <alignment/>
    </xf>
    <xf numFmtId="0" fontId="8" fillId="0" borderId="0" xfId="23" applyFont="1">
      <alignment/>
      <protection/>
    </xf>
    <xf numFmtId="4" fontId="8" fillId="0" borderId="0" xfId="23" applyNumberFormat="1" applyFont="1">
      <alignment/>
      <protection/>
    </xf>
    <xf numFmtId="4" fontId="9" fillId="0" borderId="0" xfId="23" applyNumberFormat="1" applyFont="1">
      <alignment/>
      <protection/>
    </xf>
    <xf numFmtId="200" fontId="0" fillId="0" borderId="0" xfId="0" applyNumberFormat="1" applyAlignment="1">
      <alignment/>
    </xf>
    <xf numFmtId="0" fontId="8" fillId="0" borderId="1" xfId="23" applyFont="1" applyBorder="1" applyAlignment="1">
      <alignment horizontal="center" vertical="top" wrapText="1"/>
      <protection/>
    </xf>
    <xf numFmtId="4" fontId="8" fillId="0" borderId="2" xfId="23" applyNumberFormat="1" applyFont="1" applyBorder="1" applyAlignment="1">
      <alignment horizontal="center" vertical="top"/>
      <protection/>
    </xf>
    <xf numFmtId="4" fontId="8" fillId="0" borderId="3" xfId="23" applyNumberFormat="1" applyFont="1" applyBorder="1" applyAlignment="1">
      <alignment horizontal="center" vertical="top"/>
      <protection/>
    </xf>
    <xf numFmtId="4" fontId="8" fillId="0" borderId="4" xfId="23" applyNumberFormat="1" applyFont="1" applyBorder="1" applyAlignment="1">
      <alignment horizontal="center" vertical="top"/>
      <protection/>
    </xf>
    <xf numFmtId="4" fontId="8" fillId="0" borderId="2" xfId="23" applyNumberFormat="1" applyFont="1" applyBorder="1" applyAlignment="1">
      <alignment horizontal="center" vertical="top" wrapText="1"/>
      <protection/>
    </xf>
    <xf numFmtId="4" fontId="8" fillId="0" borderId="3" xfId="23" applyNumberFormat="1" applyFont="1" applyBorder="1" applyAlignment="1">
      <alignment horizontal="center" vertical="top" wrapText="1"/>
      <protection/>
    </xf>
    <xf numFmtId="4" fontId="8" fillId="0" borderId="4" xfId="23" applyNumberFormat="1" applyFont="1" applyBorder="1" applyAlignment="1">
      <alignment horizontal="center" vertical="top" wrapText="1"/>
      <protection/>
    </xf>
    <xf numFmtId="4" fontId="8" fillId="0" borderId="1" xfId="23" applyNumberFormat="1" applyFont="1" applyBorder="1" applyAlignment="1">
      <alignment horizontal="center" vertical="top"/>
      <protection/>
    </xf>
    <xf numFmtId="0" fontId="1" fillId="0" borderId="0" xfId="0" applyFont="1" applyAlignment="1">
      <alignment/>
    </xf>
    <xf numFmtId="0" fontId="8" fillId="0" borderId="14" xfId="23" applyFont="1" applyBorder="1" applyAlignment="1">
      <alignment horizontal="center" vertical="top" wrapText="1"/>
      <protection/>
    </xf>
    <xf numFmtId="4" fontId="8" fillId="0" borderId="15" xfId="23" applyNumberFormat="1" applyFont="1" applyBorder="1" applyAlignment="1">
      <alignment horizontal="center" vertical="top" wrapText="1"/>
      <protection/>
    </xf>
    <xf numFmtId="4" fontId="8" fillId="0" borderId="15" xfId="23" applyNumberFormat="1" applyFont="1" applyBorder="1" applyAlignment="1">
      <alignment horizontal="center" vertical="top"/>
      <protection/>
    </xf>
    <xf numFmtId="4" fontId="8" fillId="0" borderId="1" xfId="23" applyNumberFormat="1" applyFont="1" applyBorder="1" applyAlignment="1">
      <alignment horizontal="center" vertical="top" wrapText="1"/>
      <protection/>
    </xf>
    <xf numFmtId="4" fontId="8" fillId="0" borderId="14" xfId="23" applyNumberFormat="1" applyFont="1" applyBorder="1" applyAlignment="1">
      <alignment horizontal="center" vertical="top"/>
      <protection/>
    </xf>
    <xf numFmtId="0" fontId="8" fillId="0" borderId="1" xfId="23" applyFont="1" applyBorder="1">
      <alignment/>
      <protection/>
    </xf>
    <xf numFmtId="4" fontId="8" fillId="0" borderId="16" xfId="23" applyNumberFormat="1" applyFont="1" applyBorder="1" applyAlignment="1">
      <alignment horizontal="right"/>
      <protection/>
    </xf>
    <xf numFmtId="4" fontId="8" fillId="0" borderId="1" xfId="23" applyNumberFormat="1" applyFont="1" applyBorder="1" applyAlignment="1">
      <alignment horizontal="right"/>
      <protection/>
    </xf>
    <xf numFmtId="0" fontId="9" fillId="0" borderId="11" xfId="23" applyFont="1" applyBorder="1">
      <alignment/>
      <protection/>
    </xf>
    <xf numFmtId="4" fontId="9" fillId="0" borderId="11" xfId="15" applyNumberFormat="1" applyFont="1" applyBorder="1" applyAlignment="1">
      <alignment horizontal="right"/>
    </xf>
    <xf numFmtId="4" fontId="9" fillId="0" borderId="11" xfId="23" applyNumberFormat="1" applyFont="1" applyBorder="1" applyAlignment="1">
      <alignment horizontal="right"/>
      <protection/>
    </xf>
    <xf numFmtId="0" fontId="9" fillId="0" borderId="8" xfId="23" applyFont="1" applyBorder="1">
      <alignment/>
      <protection/>
    </xf>
    <xf numFmtId="4" fontId="9" fillId="0" borderId="8" xfId="15" applyNumberFormat="1" applyFont="1" applyBorder="1" applyAlignment="1">
      <alignment horizontal="right"/>
    </xf>
    <xf numFmtId="4" fontId="9" fillId="0" borderId="8" xfId="23" applyNumberFormat="1" applyFont="1" applyBorder="1" applyAlignment="1">
      <alignment horizontal="right"/>
      <protection/>
    </xf>
    <xf numFmtId="0" fontId="9" fillId="0" borderId="9" xfId="23" applyFont="1" applyBorder="1">
      <alignment/>
      <protection/>
    </xf>
    <xf numFmtId="4" fontId="9" fillId="0" borderId="9" xfId="23" applyNumberFormat="1" applyFont="1" applyBorder="1" applyAlignment="1">
      <alignment horizontal="right"/>
      <protection/>
    </xf>
    <xf numFmtId="0" fontId="8" fillId="0" borderId="14" xfId="23" applyFont="1" applyBorder="1">
      <alignment/>
      <protection/>
    </xf>
    <xf numFmtId="4" fontId="8" fillId="0" borderId="15" xfId="23" applyNumberFormat="1" applyFont="1" applyBorder="1" applyAlignment="1">
      <alignment horizontal="right"/>
      <protection/>
    </xf>
    <xf numFmtId="4" fontId="8" fillId="0" borderId="14" xfId="23" applyNumberFormat="1" applyFont="1" applyBorder="1" applyAlignment="1">
      <alignment horizontal="right"/>
      <protection/>
    </xf>
    <xf numFmtId="4" fontId="9" fillId="0" borderId="17" xfId="23" applyNumberFormat="1" applyFont="1" applyBorder="1" applyAlignment="1">
      <alignment horizontal="right"/>
      <protection/>
    </xf>
    <xf numFmtId="4" fontId="9" fillId="0" borderId="18" xfId="23" applyNumberFormat="1" applyFont="1" applyBorder="1" applyAlignment="1">
      <alignment horizontal="right"/>
      <protection/>
    </xf>
    <xf numFmtId="4" fontId="9" fillId="0" borderId="19" xfId="23" applyNumberFormat="1" applyFont="1" applyBorder="1" applyAlignment="1">
      <alignment horizontal="right"/>
      <protection/>
    </xf>
    <xf numFmtId="4" fontId="9" fillId="0" borderId="20" xfId="23" applyNumberFormat="1" applyFont="1" applyBorder="1" applyAlignment="1">
      <alignment horizontal="right"/>
      <protection/>
    </xf>
    <xf numFmtId="4" fontId="9" fillId="0" borderId="9" xfId="15" applyNumberFormat="1" applyFont="1" applyBorder="1" applyAlignment="1">
      <alignment horizontal="right"/>
    </xf>
    <xf numFmtId="4" fontId="9" fillId="0" borderId="21" xfId="23" applyNumberFormat="1" applyFont="1" applyBorder="1" applyAlignment="1">
      <alignment horizontal="right"/>
      <protection/>
    </xf>
    <xf numFmtId="4" fontId="9" fillId="0" borderId="22" xfId="23" applyNumberFormat="1" applyFont="1" applyBorder="1" applyAlignment="1">
      <alignment horizontal="right"/>
      <protection/>
    </xf>
    <xf numFmtId="0" fontId="8" fillId="0" borderId="5" xfId="23" applyFont="1" applyBorder="1">
      <alignment/>
      <protection/>
    </xf>
    <xf numFmtId="4" fontId="8" fillId="0" borderId="23" xfId="23" applyNumberFormat="1" applyFont="1" applyBorder="1" applyAlignment="1">
      <alignment horizontal="right"/>
      <protection/>
    </xf>
    <xf numFmtId="4" fontId="8" fillId="0" borderId="6" xfId="0" applyNumberFormat="1" applyFont="1" applyBorder="1" applyAlignment="1">
      <alignment/>
    </xf>
    <xf numFmtId="4" fontId="8" fillId="0" borderId="5" xfId="23" applyNumberFormat="1" applyFont="1" applyBorder="1" applyAlignment="1">
      <alignment horizontal="right"/>
      <protection/>
    </xf>
    <xf numFmtId="0" fontId="9" fillId="0" borderId="14" xfId="23" applyFont="1" applyBorder="1">
      <alignment/>
      <protection/>
    </xf>
    <xf numFmtId="4" fontId="9" fillId="0" borderId="6" xfId="15" applyNumberFormat="1" applyFont="1" applyBorder="1" applyAlignment="1">
      <alignment horizontal="right"/>
    </xf>
    <xf numFmtId="4" fontId="9" fillId="0" borderId="15" xfId="23" applyNumberFormat="1" applyFont="1" applyBorder="1" applyAlignment="1">
      <alignment horizontal="right"/>
      <protection/>
    </xf>
    <xf numFmtId="4" fontId="9" fillId="0" borderId="2" xfId="23" applyNumberFormat="1" applyFont="1" applyBorder="1" applyAlignment="1">
      <alignment horizontal="right"/>
      <protection/>
    </xf>
    <xf numFmtId="4" fontId="9" fillId="0" borderId="0" xfId="23" applyNumberFormat="1" applyFont="1" applyBorder="1" applyAlignment="1">
      <alignment horizontal="right"/>
      <protection/>
    </xf>
    <xf numFmtId="4" fontId="9" fillId="0" borderId="14" xfId="23" applyNumberFormat="1" applyFont="1" applyBorder="1" applyAlignment="1">
      <alignment horizontal="right"/>
      <protection/>
    </xf>
    <xf numFmtId="4" fontId="9" fillId="0" borderId="4" xfId="23" applyNumberFormat="1" applyFont="1" applyBorder="1" applyAlignment="1">
      <alignment horizontal="right"/>
      <protection/>
    </xf>
    <xf numFmtId="4" fontId="9" fillId="0" borderId="6" xfId="23" applyNumberFormat="1" applyFont="1" applyBorder="1" applyAlignment="1">
      <alignment horizontal="right"/>
      <protection/>
    </xf>
    <xf numFmtId="4" fontId="9" fillId="0" borderId="7" xfId="23" applyNumberFormat="1" applyFont="1" applyBorder="1" applyAlignment="1">
      <alignment horizontal="right"/>
      <protection/>
    </xf>
    <xf numFmtId="4" fontId="9" fillId="0" borderId="24" xfId="23" applyNumberFormat="1" applyFont="1" applyBorder="1" applyAlignment="1">
      <alignment horizontal="right"/>
      <protection/>
    </xf>
    <xf numFmtId="4" fontId="9" fillId="0" borderId="25" xfId="23" applyNumberFormat="1" applyFont="1" applyBorder="1" applyAlignment="1">
      <alignment horizontal="right"/>
      <protection/>
    </xf>
    <xf numFmtId="4" fontId="9" fillId="0" borderId="1" xfId="23" applyNumberFormat="1" applyFont="1" applyBorder="1" applyAlignment="1">
      <alignment horizontal="right"/>
      <protection/>
    </xf>
    <xf numFmtId="4" fontId="9" fillId="0" borderId="1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/>
    </xf>
    <xf numFmtId="4" fontId="9" fillId="0" borderId="26" xfId="23" applyNumberFormat="1" applyFont="1" applyBorder="1" applyAlignment="1">
      <alignment horizontal="right"/>
      <protection/>
    </xf>
    <xf numFmtId="4" fontId="9" fillId="0" borderId="27" xfId="23" applyNumberFormat="1" applyFont="1" applyBorder="1" applyAlignment="1">
      <alignment horizontal="right"/>
      <protection/>
    </xf>
    <xf numFmtId="4" fontId="9" fillId="0" borderId="28" xfId="23" applyNumberFormat="1" applyFont="1" applyBorder="1" applyAlignment="1">
      <alignment horizontal="right"/>
      <protection/>
    </xf>
    <xf numFmtId="4" fontId="9" fillId="0" borderId="13" xfId="23" applyNumberFormat="1" applyFont="1" applyBorder="1" applyAlignment="1">
      <alignment horizontal="right"/>
      <protection/>
    </xf>
    <xf numFmtId="0" fontId="8" fillId="0" borderId="6" xfId="23" applyFont="1" applyBorder="1">
      <alignment/>
      <protection/>
    </xf>
    <xf numFmtId="4" fontId="8" fillId="0" borderId="2" xfId="23" applyNumberFormat="1" applyFont="1" applyBorder="1" applyAlignment="1">
      <alignment horizontal="right"/>
      <protection/>
    </xf>
    <xf numFmtId="4" fontId="8" fillId="0" borderId="6" xfId="23" applyNumberFormat="1" applyFont="1" applyBorder="1" applyAlignment="1">
      <alignment horizontal="right"/>
      <protection/>
    </xf>
    <xf numFmtId="4" fontId="9" fillId="0" borderId="0" xfId="23" applyNumberFormat="1" applyFont="1" applyAlignment="1">
      <alignment horizontal="right"/>
      <protection/>
    </xf>
    <xf numFmtId="0" fontId="8" fillId="0" borderId="15" xfId="0" applyFont="1" applyBorder="1" applyAlignment="1">
      <alignment/>
    </xf>
    <xf numFmtId="4" fontId="8" fillId="0" borderId="4" xfId="23" applyNumberFormat="1" applyFont="1" applyBorder="1" applyAlignment="1">
      <alignment horizontal="right"/>
      <protection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1" xfId="0" applyFont="1" applyBorder="1" applyAlignment="1">
      <alignment/>
    </xf>
    <xf numFmtId="4" fontId="9" fillId="0" borderId="11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4" fontId="9" fillId="0" borderId="8" xfId="0" applyNumberFormat="1" applyFont="1" applyBorder="1" applyAlignment="1">
      <alignment horizontal="right"/>
    </xf>
    <xf numFmtId="4" fontId="9" fillId="0" borderId="8" xfId="0" applyNumberFormat="1" applyFont="1" applyBorder="1" applyAlignment="1">
      <alignment/>
    </xf>
    <xf numFmtId="4" fontId="9" fillId="0" borderId="9" xfId="0" applyNumberFormat="1" applyFont="1" applyBorder="1" applyAlignment="1">
      <alignment horizontal="right"/>
    </xf>
    <xf numFmtId="4" fontId="9" fillId="0" borderId="9" xfId="0" applyNumberFormat="1" applyFont="1" applyBorder="1" applyAlignment="1">
      <alignment/>
    </xf>
    <xf numFmtId="0" fontId="8" fillId="0" borderId="6" xfId="0" applyFont="1" applyBorder="1" applyAlignment="1">
      <alignment/>
    </xf>
    <xf numFmtId="4" fontId="8" fillId="0" borderId="6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vertical="center" wrapText="1"/>
    </xf>
    <xf numFmtId="0" fontId="8" fillId="0" borderId="0" xfId="22" applyFont="1">
      <alignment/>
      <protection/>
    </xf>
    <xf numFmtId="4" fontId="8" fillId="0" borderId="0" xfId="22" applyNumberFormat="1" applyFont="1">
      <alignment/>
      <protection/>
    </xf>
    <xf numFmtId="4" fontId="9" fillId="0" borderId="0" xfId="22" applyNumberFormat="1" applyFont="1">
      <alignment/>
      <protection/>
    </xf>
    <xf numFmtId="4" fontId="9" fillId="0" borderId="0" xfId="0" applyNumberFormat="1" applyFont="1" applyAlignment="1">
      <alignment/>
    </xf>
    <xf numFmtId="0" fontId="9" fillId="0" borderId="0" xfId="22" applyFont="1">
      <alignment/>
      <protection/>
    </xf>
    <xf numFmtId="0" fontId="9" fillId="0" borderId="0" xfId="22" applyFont="1" applyAlignment="1">
      <alignment horizontal="left" vertical="top" wrapText="1"/>
      <protection/>
    </xf>
    <xf numFmtId="0" fontId="9" fillId="0" borderId="0" xfId="22" applyFont="1" applyAlignment="1">
      <alignment horizontal="center" vertical="top" wrapText="1"/>
      <protection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4" borderId="5" xfId="23" applyFont="1" applyFill="1" applyBorder="1">
      <alignment/>
      <protection/>
    </xf>
    <xf numFmtId="4" fontId="8" fillId="4" borderId="23" xfId="23" applyNumberFormat="1" applyFont="1" applyFill="1" applyBorder="1" applyAlignment="1">
      <alignment horizontal="right"/>
      <protection/>
    </xf>
    <xf numFmtId="4" fontId="8" fillId="4" borderId="6" xfId="0" applyNumberFormat="1" applyFont="1" applyFill="1" applyBorder="1" applyAlignment="1">
      <alignment/>
    </xf>
    <xf numFmtId="4" fontId="8" fillId="4" borderId="5" xfId="23" applyNumberFormat="1" applyFont="1" applyFill="1" applyBorder="1" applyAlignment="1">
      <alignment horizontal="righ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  <cellStyle name="ปกติ_มาตรฐาน 4 (29พค49)" xfId="22"/>
    <cellStyle name="ปกติ_ส.ประกัน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32.7109375" style="0" customWidth="1"/>
    <col min="2" max="2" width="19.57421875" style="134" bestFit="1" customWidth="1"/>
    <col min="3" max="3" width="15.421875" style="134" customWidth="1"/>
    <col min="4" max="5" width="14.28125" style="134" bestFit="1" customWidth="1"/>
    <col min="6" max="6" width="10.140625" style="134" bestFit="1" customWidth="1"/>
    <col min="7" max="7" width="10.28125" style="134" customWidth="1"/>
    <col min="8" max="8" width="11.28125" style="134" customWidth="1"/>
    <col min="9" max="9" width="14.8515625" style="134" bestFit="1" customWidth="1"/>
  </cols>
  <sheetData>
    <row r="1" spans="1:9" ht="21">
      <c r="A1" s="62" t="s">
        <v>163</v>
      </c>
      <c r="B1" s="63"/>
      <c r="C1" s="63"/>
      <c r="D1" s="63"/>
      <c r="E1" s="64"/>
      <c r="F1" s="64"/>
      <c r="G1" s="64"/>
      <c r="H1" s="64"/>
      <c r="I1" s="65">
        <v>38974</v>
      </c>
    </row>
    <row r="2" spans="1:9" s="74" customFormat="1" ht="21">
      <c r="A2" s="66" t="s">
        <v>0</v>
      </c>
      <c r="B2" s="67" t="s">
        <v>1</v>
      </c>
      <c r="C2" s="68"/>
      <c r="D2" s="68"/>
      <c r="E2" s="69"/>
      <c r="F2" s="70" t="s">
        <v>96</v>
      </c>
      <c r="G2" s="71"/>
      <c r="H2" s="72"/>
      <c r="I2" s="73"/>
    </row>
    <row r="3" spans="1:9" s="74" customFormat="1" ht="19.5" customHeight="1">
      <c r="A3" s="75"/>
      <c r="B3" s="76" t="s">
        <v>2</v>
      </c>
      <c r="C3" s="76" t="s">
        <v>3</v>
      </c>
      <c r="D3" s="76" t="s">
        <v>4</v>
      </c>
      <c r="E3" s="77" t="s">
        <v>5</v>
      </c>
      <c r="F3" s="78" t="s">
        <v>97</v>
      </c>
      <c r="G3" s="78" t="s">
        <v>98</v>
      </c>
      <c r="H3" s="78" t="s">
        <v>5</v>
      </c>
      <c r="I3" s="79" t="s">
        <v>99</v>
      </c>
    </row>
    <row r="4" spans="1:9" s="74" customFormat="1" ht="21">
      <c r="A4" s="80" t="s">
        <v>9</v>
      </c>
      <c r="B4" s="81">
        <f>SUM(B5:B9)</f>
        <v>172880433.3</v>
      </c>
      <c r="C4" s="81">
        <f>SUM(C5:C9)</f>
        <v>424366541.2</v>
      </c>
      <c r="D4" s="81">
        <v>400032508.90277964</v>
      </c>
      <c r="E4" s="81">
        <f aca="true" t="shared" si="0" ref="E4:E35">SUM(B4:D4)</f>
        <v>997279483.4027796</v>
      </c>
      <c r="F4" s="82">
        <v>1583.64</v>
      </c>
      <c r="G4" s="82">
        <v>371.85</v>
      </c>
      <c r="H4" s="82">
        <v>1955.49</v>
      </c>
      <c r="I4" s="82">
        <f aca="true" t="shared" si="1" ref="I4:I35">E4/H4</f>
        <v>509989.559344604</v>
      </c>
    </row>
    <row r="5" spans="1:9" ht="21">
      <c r="A5" s="83" t="s">
        <v>6</v>
      </c>
      <c r="B5" s="84">
        <v>58646426</v>
      </c>
      <c r="C5" s="84">
        <v>114366343.84</v>
      </c>
      <c r="D5" s="85">
        <v>48473326.97163784</v>
      </c>
      <c r="E5" s="85">
        <f t="shared" si="0"/>
        <v>221486096.81163785</v>
      </c>
      <c r="F5" s="85">
        <v>194.36</v>
      </c>
      <c r="G5" s="85">
        <v>35.54</v>
      </c>
      <c r="H5" s="85">
        <v>229.9</v>
      </c>
      <c r="I5" s="85">
        <f t="shared" si="1"/>
        <v>963401.9000071242</v>
      </c>
    </row>
    <row r="6" spans="1:9" ht="21">
      <c r="A6" s="86" t="s">
        <v>100</v>
      </c>
      <c r="B6" s="87">
        <v>11673176.39</v>
      </c>
      <c r="C6" s="87">
        <v>74670380.71</v>
      </c>
      <c r="D6" s="88">
        <v>107143131.07397774</v>
      </c>
      <c r="E6" s="88">
        <f t="shared" si="0"/>
        <v>193486688.17397773</v>
      </c>
      <c r="F6" s="88">
        <v>316.7</v>
      </c>
      <c r="G6" s="88">
        <v>191.46</v>
      </c>
      <c r="H6" s="88">
        <v>508.16</v>
      </c>
      <c r="I6" s="88">
        <f t="shared" si="1"/>
        <v>380759.3832139045</v>
      </c>
    </row>
    <row r="7" spans="1:9" ht="21">
      <c r="A7" s="86" t="s">
        <v>33</v>
      </c>
      <c r="B7" s="87">
        <v>91873781.84</v>
      </c>
      <c r="C7" s="87">
        <v>189685590.5</v>
      </c>
      <c r="D7" s="88">
        <v>154783619.23944783</v>
      </c>
      <c r="E7" s="88">
        <f t="shared" si="0"/>
        <v>436342991.57944787</v>
      </c>
      <c r="F7" s="88">
        <v>698.52</v>
      </c>
      <c r="G7" s="88">
        <v>93.8</v>
      </c>
      <c r="H7" s="88">
        <v>792.32</v>
      </c>
      <c r="I7" s="88">
        <f t="shared" si="1"/>
        <v>550715.6093238185</v>
      </c>
    </row>
    <row r="8" spans="1:9" ht="21">
      <c r="A8" s="86" t="s">
        <v>7</v>
      </c>
      <c r="B8" s="87">
        <v>10099559.07</v>
      </c>
      <c r="C8" s="87">
        <v>45644226.15</v>
      </c>
      <c r="D8" s="88">
        <v>89632431.61771624</v>
      </c>
      <c r="E8" s="88">
        <f t="shared" si="0"/>
        <v>145376216.83771622</v>
      </c>
      <c r="F8" s="88">
        <v>374.06</v>
      </c>
      <c r="G8" s="88">
        <v>51.05</v>
      </c>
      <c r="H8" s="88">
        <v>425.11</v>
      </c>
      <c r="I8" s="88">
        <f t="shared" si="1"/>
        <v>341973.17597260996</v>
      </c>
    </row>
    <row r="9" spans="1:9" ht="21">
      <c r="A9" s="89" t="s">
        <v>101</v>
      </c>
      <c r="B9" s="90">
        <v>587490</v>
      </c>
      <c r="C9" s="90" t="s">
        <v>102</v>
      </c>
      <c r="D9" s="90">
        <v>0</v>
      </c>
      <c r="E9" s="90">
        <f t="shared" si="0"/>
        <v>587490</v>
      </c>
      <c r="F9" s="90">
        <v>0</v>
      </c>
      <c r="G9" s="90">
        <v>0</v>
      </c>
      <c r="H9" s="90">
        <v>0</v>
      </c>
      <c r="I9" s="90" t="e">
        <f t="shared" si="1"/>
        <v>#DIV/0!</v>
      </c>
    </row>
    <row r="10" spans="1:9" s="74" customFormat="1" ht="21">
      <c r="A10" s="91" t="s">
        <v>103</v>
      </c>
      <c r="B10" s="92">
        <f>SUM(B11:B14)</f>
        <v>155922635.04000002</v>
      </c>
      <c r="C10" s="92">
        <f>SUM(C11:C14)</f>
        <v>217153756.34</v>
      </c>
      <c r="D10" s="92">
        <v>1403298325.029747</v>
      </c>
      <c r="E10" s="92">
        <f t="shared" si="0"/>
        <v>1776374716.4097471</v>
      </c>
      <c r="F10" s="93">
        <v>6926.34</v>
      </c>
      <c r="G10" s="93">
        <v>732.46</v>
      </c>
      <c r="H10" s="93">
        <f aca="true" t="shared" si="2" ref="H10:H41">SUM(F10:G10)</f>
        <v>7658.8</v>
      </c>
      <c r="I10" s="93">
        <f t="shared" si="1"/>
        <v>231939.03958971993</v>
      </c>
    </row>
    <row r="11" spans="1:9" ht="21">
      <c r="A11" s="83" t="s">
        <v>104</v>
      </c>
      <c r="B11" s="84">
        <v>138344704.83</v>
      </c>
      <c r="C11" s="84">
        <v>164769173.41</v>
      </c>
      <c r="D11" s="85">
        <v>1118688060.5186083</v>
      </c>
      <c r="E11" s="85">
        <f t="shared" si="0"/>
        <v>1421801938.7586083</v>
      </c>
      <c r="F11" s="94">
        <v>4888.47</v>
      </c>
      <c r="G11" s="85">
        <v>417.26</v>
      </c>
      <c r="H11" s="95">
        <f t="shared" si="2"/>
        <v>5305.7300000000005</v>
      </c>
      <c r="I11" s="85">
        <f t="shared" si="1"/>
        <v>267974.8005945663</v>
      </c>
    </row>
    <row r="12" spans="1:9" ht="21">
      <c r="A12" s="86" t="s">
        <v>11</v>
      </c>
      <c r="B12" s="87">
        <v>8178297.62</v>
      </c>
      <c r="C12" s="87">
        <v>3770000</v>
      </c>
      <c r="D12" s="88">
        <v>238317232.99421892</v>
      </c>
      <c r="E12" s="88">
        <f t="shared" si="0"/>
        <v>250265530.61421892</v>
      </c>
      <c r="F12" s="96">
        <v>1743.45</v>
      </c>
      <c r="G12" s="88">
        <v>209.6</v>
      </c>
      <c r="H12" s="97">
        <f t="shared" si="2"/>
        <v>1953.05</v>
      </c>
      <c r="I12" s="88">
        <f t="shared" si="1"/>
        <v>128140.8722839758</v>
      </c>
    </row>
    <row r="13" spans="1:9" ht="21">
      <c r="A13" s="86" t="s">
        <v>12</v>
      </c>
      <c r="B13" s="87">
        <v>7266270.59</v>
      </c>
      <c r="C13" s="87">
        <v>48614582.93</v>
      </c>
      <c r="D13" s="88">
        <v>22265260.23577623</v>
      </c>
      <c r="E13" s="88">
        <f t="shared" si="0"/>
        <v>78146113.75577623</v>
      </c>
      <c r="F13" s="96">
        <v>0</v>
      </c>
      <c r="G13" s="88">
        <v>105.6</v>
      </c>
      <c r="H13" s="97">
        <f t="shared" si="2"/>
        <v>105.6</v>
      </c>
      <c r="I13" s="88">
        <f t="shared" si="1"/>
        <v>740020.0166266689</v>
      </c>
    </row>
    <row r="14" spans="1:9" ht="21">
      <c r="A14" s="89" t="s">
        <v>13</v>
      </c>
      <c r="B14" s="98">
        <v>2133362</v>
      </c>
      <c r="C14" s="98" t="s">
        <v>105</v>
      </c>
      <c r="D14" s="90">
        <v>24027771.281143747</v>
      </c>
      <c r="E14" s="90">
        <f t="shared" si="0"/>
        <v>26161133.281143747</v>
      </c>
      <c r="F14" s="99">
        <v>294.42</v>
      </c>
      <c r="G14" s="90">
        <v>0</v>
      </c>
      <c r="H14" s="100">
        <f t="shared" si="2"/>
        <v>294.42</v>
      </c>
      <c r="I14" s="90">
        <f t="shared" si="1"/>
        <v>88856.50866498114</v>
      </c>
    </row>
    <row r="15" spans="1:9" s="74" customFormat="1" ht="21">
      <c r="A15" s="151" t="s">
        <v>38</v>
      </c>
      <c r="B15" s="152">
        <f>SUM(B16)</f>
        <v>56986813.46</v>
      </c>
      <c r="C15" s="152">
        <f>SUM(C16)</f>
        <v>26370570.51</v>
      </c>
      <c r="D15" s="152">
        <v>503435244.9333609</v>
      </c>
      <c r="E15" s="152">
        <f t="shared" si="0"/>
        <v>586792628.9033608</v>
      </c>
      <c r="F15" s="153">
        <f>SUM(F16)</f>
        <v>1847.62</v>
      </c>
      <c r="G15" s="153">
        <f>SUM(G16)</f>
        <v>540.08</v>
      </c>
      <c r="H15" s="153">
        <f t="shared" si="2"/>
        <v>2387.7</v>
      </c>
      <c r="I15" s="154">
        <f t="shared" si="1"/>
        <v>245756.43041561372</v>
      </c>
    </row>
    <row r="16" spans="1:9" ht="21">
      <c r="A16" s="105" t="s">
        <v>106</v>
      </c>
      <c r="B16" s="106">
        <v>56986813.46</v>
      </c>
      <c r="C16" s="106">
        <v>26370570.51</v>
      </c>
      <c r="D16" s="107">
        <v>503435244.9333609</v>
      </c>
      <c r="E16" s="112">
        <f t="shared" si="0"/>
        <v>586792628.9033608</v>
      </c>
      <c r="F16" s="109">
        <v>1847.62</v>
      </c>
      <c r="G16" s="110">
        <v>540.08</v>
      </c>
      <c r="H16" s="111">
        <f t="shared" si="2"/>
        <v>2387.7</v>
      </c>
      <c r="I16" s="112">
        <f t="shared" si="1"/>
        <v>245756.43041561372</v>
      </c>
    </row>
    <row r="17" spans="1:9" s="74" customFormat="1" ht="21">
      <c r="A17" s="80" t="s">
        <v>15</v>
      </c>
      <c r="B17" s="81">
        <f>SUM(B18:B20)</f>
        <v>44338867.53000001</v>
      </c>
      <c r="C17" s="81">
        <f>SUM(C18:C20)</f>
        <v>127223896.99000001</v>
      </c>
      <c r="D17" s="81">
        <v>257882153.49523783</v>
      </c>
      <c r="E17" s="81">
        <f t="shared" si="0"/>
        <v>429444918.0152378</v>
      </c>
      <c r="F17" s="103">
        <f>SUM(F18:F20)</f>
        <v>1264.35</v>
      </c>
      <c r="G17" s="103">
        <f>SUM(G18:G20)</f>
        <v>302.92</v>
      </c>
      <c r="H17" s="103">
        <f t="shared" si="2"/>
        <v>1567.27</v>
      </c>
      <c r="I17" s="82">
        <f t="shared" si="1"/>
        <v>274008.2551284959</v>
      </c>
    </row>
    <row r="18" spans="1:9" ht="21">
      <c r="A18" s="83" t="s">
        <v>107</v>
      </c>
      <c r="B18" s="84">
        <v>23723940.28</v>
      </c>
      <c r="C18" s="84">
        <v>66143115.56</v>
      </c>
      <c r="D18" s="85">
        <v>62587309.17033918</v>
      </c>
      <c r="E18" s="85">
        <f t="shared" si="0"/>
        <v>152454365.0103392</v>
      </c>
      <c r="F18" s="94">
        <v>172.5</v>
      </c>
      <c r="G18" s="85">
        <v>124.34</v>
      </c>
      <c r="H18" s="95">
        <f t="shared" si="2"/>
        <v>296.84000000000003</v>
      </c>
      <c r="I18" s="85">
        <f t="shared" si="1"/>
        <v>513591.04234718764</v>
      </c>
    </row>
    <row r="19" spans="1:9" ht="21">
      <c r="A19" s="86" t="s">
        <v>16</v>
      </c>
      <c r="B19" s="87">
        <v>19255174.98</v>
      </c>
      <c r="C19" s="87">
        <v>61080781.43</v>
      </c>
      <c r="D19" s="88">
        <v>143064839.2782315</v>
      </c>
      <c r="E19" s="88">
        <f t="shared" si="0"/>
        <v>223400795.6882315</v>
      </c>
      <c r="F19" s="96">
        <v>499.95</v>
      </c>
      <c r="G19" s="88">
        <v>178.58</v>
      </c>
      <c r="H19" s="97">
        <f t="shared" si="2"/>
        <v>678.53</v>
      </c>
      <c r="I19" s="88">
        <f t="shared" si="1"/>
        <v>329242.32633521216</v>
      </c>
    </row>
    <row r="20" spans="1:9" ht="21">
      <c r="A20" s="89" t="s">
        <v>108</v>
      </c>
      <c r="B20" s="90">
        <v>1359752.27</v>
      </c>
      <c r="C20" s="90" t="s">
        <v>105</v>
      </c>
      <c r="D20" s="90">
        <v>52230005.04666717</v>
      </c>
      <c r="E20" s="113">
        <f t="shared" si="0"/>
        <v>53589757.31666718</v>
      </c>
      <c r="F20" s="114">
        <v>591.9</v>
      </c>
      <c r="G20" s="90">
        <v>0</v>
      </c>
      <c r="H20" s="115">
        <f t="shared" si="2"/>
        <v>591.9</v>
      </c>
      <c r="I20" s="113">
        <f t="shared" si="1"/>
        <v>90538.53238159686</v>
      </c>
    </row>
    <row r="21" spans="1:9" ht="21">
      <c r="A21" s="91" t="s">
        <v>109</v>
      </c>
      <c r="B21" s="92"/>
      <c r="C21" s="92"/>
      <c r="D21" s="92"/>
      <c r="E21" s="116">
        <f t="shared" si="0"/>
        <v>0</v>
      </c>
      <c r="F21" s="117"/>
      <c r="G21" s="117"/>
      <c r="H21" s="117">
        <f t="shared" si="2"/>
        <v>0</v>
      </c>
      <c r="I21" s="116" t="e">
        <f t="shared" si="1"/>
        <v>#DIV/0!</v>
      </c>
    </row>
    <row r="22" spans="1:9" ht="21">
      <c r="A22" s="91" t="s">
        <v>110</v>
      </c>
      <c r="B22" s="92"/>
      <c r="C22" s="92"/>
      <c r="D22" s="92"/>
      <c r="E22" s="110">
        <f t="shared" si="0"/>
        <v>0</v>
      </c>
      <c r="F22" s="110"/>
      <c r="G22" s="110"/>
      <c r="H22" s="110">
        <f t="shared" si="2"/>
        <v>0</v>
      </c>
      <c r="I22" s="110" t="e">
        <f t="shared" si="1"/>
        <v>#DIV/0!</v>
      </c>
    </row>
    <row r="23" spans="1:9" s="74" customFormat="1" ht="21">
      <c r="A23" s="91" t="s">
        <v>111</v>
      </c>
      <c r="B23" s="92">
        <f>SUM(B24:B27)</f>
        <v>40863093.2</v>
      </c>
      <c r="C23" s="92">
        <f>SUM(C24:C27)</f>
        <v>226036891.39</v>
      </c>
      <c r="D23" s="92">
        <f>SUM(D24:D27)</f>
        <v>907057859.031149</v>
      </c>
      <c r="E23" s="104">
        <f t="shared" si="0"/>
        <v>1173957843.621149</v>
      </c>
      <c r="F23" s="118">
        <f>SUM(F24:F27)</f>
        <v>4425.93</v>
      </c>
      <c r="G23" s="118">
        <f>SUM(G24:G27)</f>
        <v>1198.8</v>
      </c>
      <c r="H23" s="118">
        <f t="shared" si="2"/>
        <v>5624.7300000000005</v>
      </c>
      <c r="I23" s="104">
        <f t="shared" si="1"/>
        <v>208713.63489823494</v>
      </c>
    </row>
    <row r="24" spans="1:9" ht="21">
      <c r="A24" s="83" t="s">
        <v>19</v>
      </c>
      <c r="B24" s="84">
        <v>15712744.71</v>
      </c>
      <c r="C24" s="84">
        <v>34984305.42</v>
      </c>
      <c r="D24" s="85">
        <v>567026177.5764492</v>
      </c>
      <c r="E24" s="119">
        <f t="shared" si="0"/>
        <v>617723227.7064492</v>
      </c>
      <c r="F24" s="120">
        <v>2010.7</v>
      </c>
      <c r="G24" s="85">
        <v>678.6</v>
      </c>
      <c r="H24" s="121">
        <f t="shared" si="2"/>
        <v>2689.3</v>
      </c>
      <c r="I24" s="119">
        <f t="shared" si="1"/>
        <v>229696.659988268</v>
      </c>
    </row>
    <row r="25" spans="1:9" ht="21">
      <c r="A25" s="86" t="s">
        <v>112</v>
      </c>
      <c r="B25" s="87">
        <v>23111569.54</v>
      </c>
      <c r="C25" s="87">
        <v>191052585.97</v>
      </c>
      <c r="D25" s="122">
        <v>205842750.00000003</v>
      </c>
      <c r="E25" s="88">
        <f t="shared" si="0"/>
        <v>420006905.51</v>
      </c>
      <c r="F25" s="96">
        <v>1552.28</v>
      </c>
      <c r="G25" s="88">
        <v>156.6</v>
      </c>
      <c r="H25" s="97">
        <f t="shared" si="2"/>
        <v>1708.8799999999999</v>
      </c>
      <c r="I25" s="88">
        <f t="shared" si="1"/>
        <v>245779.0514898647</v>
      </c>
    </row>
    <row r="26" spans="1:9" ht="21">
      <c r="A26" s="86" t="s">
        <v>20</v>
      </c>
      <c r="B26" s="87">
        <v>620480</v>
      </c>
      <c r="C26" s="87" t="s">
        <v>105</v>
      </c>
      <c r="D26" s="88">
        <v>55616764.63061604</v>
      </c>
      <c r="E26" s="88">
        <f t="shared" si="0"/>
        <v>56237244.63061604</v>
      </c>
      <c r="F26" s="96">
        <v>149.03</v>
      </c>
      <c r="G26" s="88">
        <v>114.75</v>
      </c>
      <c r="H26" s="97">
        <f t="shared" si="2"/>
        <v>263.78</v>
      </c>
      <c r="I26" s="88">
        <f t="shared" si="1"/>
        <v>213197.53063392238</v>
      </c>
    </row>
    <row r="27" spans="1:9" ht="21">
      <c r="A27" s="89" t="s">
        <v>113</v>
      </c>
      <c r="B27" s="98">
        <v>1418298.95</v>
      </c>
      <c r="C27" s="98" t="s">
        <v>105</v>
      </c>
      <c r="D27" s="90">
        <v>78572166.82408383</v>
      </c>
      <c r="E27" s="90">
        <f t="shared" si="0"/>
        <v>79990465.77408384</v>
      </c>
      <c r="F27" s="99">
        <v>713.92</v>
      </c>
      <c r="G27" s="90">
        <v>248.85</v>
      </c>
      <c r="H27" s="100">
        <f t="shared" si="2"/>
        <v>962.77</v>
      </c>
      <c r="I27" s="90">
        <f t="shared" si="1"/>
        <v>83083.67083943605</v>
      </c>
    </row>
    <row r="28" spans="1:9" s="74" customFormat="1" ht="21">
      <c r="A28" s="101" t="s">
        <v>21</v>
      </c>
      <c r="B28" s="102">
        <f>SUM(B29)</f>
        <v>8622869.25</v>
      </c>
      <c r="C28" s="102">
        <f>SUM(C29)</f>
        <v>22966403.22</v>
      </c>
      <c r="D28" s="102">
        <v>243176803.30936435</v>
      </c>
      <c r="E28" s="102">
        <f t="shared" si="0"/>
        <v>274766075.77936435</v>
      </c>
      <c r="F28" s="103">
        <f>SUM(F29)</f>
        <v>1186.37</v>
      </c>
      <c r="G28" s="103">
        <f>SUM(G29)</f>
        <v>806.505</v>
      </c>
      <c r="H28" s="103">
        <f t="shared" si="2"/>
        <v>1992.875</v>
      </c>
      <c r="I28" s="104">
        <f t="shared" si="1"/>
        <v>137874.21477983534</v>
      </c>
    </row>
    <row r="29" spans="1:9" ht="21">
      <c r="A29" s="105" t="s">
        <v>22</v>
      </c>
      <c r="B29" s="106">
        <v>8622869.25</v>
      </c>
      <c r="C29" s="106">
        <v>22966403.22</v>
      </c>
      <c r="D29" s="107">
        <v>243176803.30936435</v>
      </c>
      <c r="E29" s="108">
        <f t="shared" si="0"/>
        <v>274766075.77936435</v>
      </c>
      <c r="F29" s="109">
        <v>1186.37</v>
      </c>
      <c r="G29" s="112">
        <v>806.505</v>
      </c>
      <c r="H29" s="111">
        <f t="shared" si="2"/>
        <v>1992.875</v>
      </c>
      <c r="I29" s="112">
        <f t="shared" si="1"/>
        <v>137874.21477983534</v>
      </c>
    </row>
    <row r="30" spans="1:9" s="74" customFormat="1" ht="21">
      <c r="A30" s="123" t="s">
        <v>114</v>
      </c>
      <c r="B30" s="124">
        <f>SUM(B31)</f>
        <v>455796</v>
      </c>
      <c r="C30" s="124">
        <f>SUM(C31)</f>
        <v>0</v>
      </c>
      <c r="D30" s="124">
        <v>22656030.644395497</v>
      </c>
      <c r="E30" s="124">
        <f t="shared" si="0"/>
        <v>23111826.644395497</v>
      </c>
      <c r="F30" s="103">
        <f>SUM(F31)</f>
        <v>185.67</v>
      </c>
      <c r="G30" s="103">
        <f>SUM(G31)</f>
        <v>0</v>
      </c>
      <c r="H30" s="103">
        <f t="shared" si="2"/>
        <v>185.67</v>
      </c>
      <c r="I30" s="125">
        <f t="shared" si="1"/>
        <v>124477.98052671674</v>
      </c>
    </row>
    <row r="31" spans="1:9" ht="21">
      <c r="A31" s="105" t="s">
        <v>115</v>
      </c>
      <c r="B31" s="107">
        <v>455796</v>
      </c>
      <c r="C31" s="107" t="s">
        <v>105</v>
      </c>
      <c r="D31" s="107">
        <v>22656030.644395497</v>
      </c>
      <c r="E31" s="108">
        <f t="shared" si="0"/>
        <v>23111826.644395497</v>
      </c>
      <c r="F31" s="126">
        <v>185.67</v>
      </c>
      <c r="G31" s="112">
        <v>0</v>
      </c>
      <c r="H31" s="111">
        <f t="shared" si="2"/>
        <v>185.67</v>
      </c>
      <c r="I31" s="112">
        <f t="shared" si="1"/>
        <v>124477.98052671674</v>
      </c>
    </row>
    <row r="32" spans="1:9" s="74" customFormat="1" ht="21">
      <c r="A32" s="80" t="s">
        <v>116</v>
      </c>
      <c r="B32" s="81">
        <f>SUM(B33:B37)</f>
        <v>24091758.21</v>
      </c>
      <c r="C32" s="81">
        <f>SUM(C33:C37)</f>
        <v>125457546.68</v>
      </c>
      <c r="D32" s="81">
        <v>1007663446.4516268</v>
      </c>
      <c r="E32" s="81">
        <f t="shared" si="0"/>
        <v>1157212751.341627</v>
      </c>
      <c r="F32" s="103">
        <f>SUM(F33:F37)</f>
        <v>5988</v>
      </c>
      <c r="G32" s="103">
        <f>SUM(G33:G37)</f>
        <v>477.684</v>
      </c>
      <c r="H32" s="103">
        <f t="shared" si="2"/>
        <v>6465.684</v>
      </c>
      <c r="I32" s="82">
        <f t="shared" si="1"/>
        <v>178977.62268332738</v>
      </c>
    </row>
    <row r="33" spans="1:9" ht="21">
      <c r="A33" s="83" t="s">
        <v>117</v>
      </c>
      <c r="B33" s="85">
        <v>1349020</v>
      </c>
      <c r="C33" s="85" t="s">
        <v>105</v>
      </c>
      <c r="D33" s="85">
        <v>63382195.828377776</v>
      </c>
      <c r="E33" s="85">
        <f t="shared" si="0"/>
        <v>64731215.828377776</v>
      </c>
      <c r="F33" s="94">
        <v>300.61</v>
      </c>
      <c r="G33" s="85">
        <v>0</v>
      </c>
      <c r="H33" s="95">
        <f t="shared" si="2"/>
        <v>300.61</v>
      </c>
      <c r="I33" s="85">
        <f t="shared" si="1"/>
        <v>215332.8759135683</v>
      </c>
    </row>
    <row r="34" spans="1:9" ht="21">
      <c r="A34" s="86" t="s">
        <v>118</v>
      </c>
      <c r="B34" s="87">
        <v>7045460</v>
      </c>
      <c r="C34" s="87">
        <v>1687500</v>
      </c>
      <c r="D34" s="88">
        <v>356717719.915233</v>
      </c>
      <c r="E34" s="88">
        <f t="shared" si="0"/>
        <v>365450679.915233</v>
      </c>
      <c r="F34" s="96">
        <v>2809.89</v>
      </c>
      <c r="G34" s="88">
        <v>113.472</v>
      </c>
      <c r="H34" s="97">
        <f t="shared" si="2"/>
        <v>2923.362</v>
      </c>
      <c r="I34" s="88">
        <f t="shared" si="1"/>
        <v>125010.40921898588</v>
      </c>
    </row>
    <row r="35" spans="1:9" ht="21">
      <c r="A35" s="86" t="s">
        <v>119</v>
      </c>
      <c r="B35" s="87">
        <v>12127057.21</v>
      </c>
      <c r="C35" s="87">
        <v>93662096.68</v>
      </c>
      <c r="D35" s="88">
        <v>455767346.88313085</v>
      </c>
      <c r="E35" s="88">
        <f t="shared" si="0"/>
        <v>561556500.7731309</v>
      </c>
      <c r="F35" s="96">
        <v>2030.22</v>
      </c>
      <c r="G35" s="88">
        <v>131.4</v>
      </c>
      <c r="H35" s="97">
        <f t="shared" si="2"/>
        <v>2161.62</v>
      </c>
      <c r="I35" s="88">
        <f t="shared" si="1"/>
        <v>259785.0227020156</v>
      </c>
    </row>
    <row r="36" spans="1:9" ht="21">
      <c r="A36" s="86" t="s">
        <v>120</v>
      </c>
      <c r="B36" s="87">
        <v>3570221</v>
      </c>
      <c r="C36" s="87">
        <v>30107950</v>
      </c>
      <c r="D36" s="88">
        <v>131796183.82488514</v>
      </c>
      <c r="E36" s="88">
        <f aca="true" t="shared" si="3" ref="E36:E67">SUM(B36:D36)</f>
        <v>165474354.82488513</v>
      </c>
      <c r="F36" s="96">
        <v>847.28</v>
      </c>
      <c r="G36" s="88">
        <v>232.812</v>
      </c>
      <c r="H36" s="97">
        <f t="shared" si="2"/>
        <v>1080.092</v>
      </c>
      <c r="I36" s="88">
        <f aca="true" t="shared" si="4" ref="I36:I67">E36/H36</f>
        <v>153203.94450184348</v>
      </c>
    </row>
    <row r="37" spans="1:9" ht="21">
      <c r="A37" s="89" t="s">
        <v>121</v>
      </c>
      <c r="B37" s="90"/>
      <c r="C37" s="90"/>
      <c r="D37" s="90">
        <v>0</v>
      </c>
      <c r="E37" s="90">
        <f t="shared" si="3"/>
        <v>0</v>
      </c>
      <c r="F37" s="99">
        <v>0</v>
      </c>
      <c r="G37" s="90">
        <v>0</v>
      </c>
      <c r="H37" s="100">
        <f t="shared" si="2"/>
        <v>0</v>
      </c>
      <c r="I37" s="90" t="e">
        <f t="shared" si="4"/>
        <v>#DIV/0!</v>
      </c>
    </row>
    <row r="38" spans="1:9" s="74" customFormat="1" ht="21">
      <c r="A38" s="91" t="s">
        <v>122</v>
      </c>
      <c r="B38" s="92">
        <f>SUM(B39:B40)</f>
        <v>2331591.49</v>
      </c>
      <c r="C38" s="92">
        <f>SUM(C39:C40)</f>
        <v>0</v>
      </c>
      <c r="D38" s="92">
        <v>91402687.38707246</v>
      </c>
      <c r="E38" s="92">
        <f t="shared" si="3"/>
        <v>93734278.87707245</v>
      </c>
      <c r="F38" s="103">
        <f>SUM(F39:F40)</f>
        <v>920.23</v>
      </c>
      <c r="G38" s="103">
        <f>SUM(G39:G40)</f>
        <v>0</v>
      </c>
      <c r="H38" s="103">
        <f t="shared" si="2"/>
        <v>920.23</v>
      </c>
      <c r="I38" s="93">
        <f t="shared" si="4"/>
        <v>101859.62083074063</v>
      </c>
    </row>
    <row r="39" spans="1:9" ht="21">
      <c r="A39" s="83" t="s">
        <v>123</v>
      </c>
      <c r="B39" s="84">
        <v>2331591.49</v>
      </c>
      <c r="C39" s="85" t="s">
        <v>105</v>
      </c>
      <c r="D39" s="85">
        <v>36844877.75663931</v>
      </c>
      <c r="E39" s="85">
        <f t="shared" si="3"/>
        <v>39176469.24663931</v>
      </c>
      <c r="F39" s="94">
        <v>301.95</v>
      </c>
      <c r="G39" s="85">
        <v>0</v>
      </c>
      <c r="H39" s="95">
        <f t="shared" si="2"/>
        <v>301.95</v>
      </c>
      <c r="I39" s="85">
        <f t="shared" si="4"/>
        <v>129744.88904334928</v>
      </c>
    </row>
    <row r="40" spans="1:9" ht="21">
      <c r="A40" s="89" t="s">
        <v>124</v>
      </c>
      <c r="B40" s="90"/>
      <c r="C40" s="90"/>
      <c r="D40" s="90">
        <v>54557809.63043315</v>
      </c>
      <c r="E40" s="90">
        <f t="shared" si="3"/>
        <v>54557809.63043315</v>
      </c>
      <c r="F40" s="114">
        <v>618.28</v>
      </c>
      <c r="G40" s="113">
        <v>0</v>
      </c>
      <c r="H40" s="115">
        <f t="shared" si="2"/>
        <v>618.28</v>
      </c>
      <c r="I40" s="90">
        <f t="shared" si="4"/>
        <v>88241.26549529849</v>
      </c>
    </row>
    <row r="41" spans="1:9" s="74" customFormat="1" ht="21">
      <c r="A41" s="127" t="s">
        <v>125</v>
      </c>
      <c r="B41" s="92">
        <f>SUM(B42:B54)</f>
        <v>58598641.77999999</v>
      </c>
      <c r="C41" s="92">
        <f>SUM(C42:C54)</f>
        <v>87260645.71999998</v>
      </c>
      <c r="D41" s="92"/>
      <c r="E41" s="92">
        <f t="shared" si="3"/>
        <v>145859287.49999997</v>
      </c>
      <c r="F41" s="103">
        <f>SUM(F42:F54)</f>
        <v>0</v>
      </c>
      <c r="G41" s="103">
        <f>SUM(G42:G54)</f>
        <v>0</v>
      </c>
      <c r="H41" s="128">
        <f t="shared" si="2"/>
        <v>0</v>
      </c>
      <c r="I41" s="93" t="e">
        <f t="shared" si="4"/>
        <v>#DIV/0!</v>
      </c>
    </row>
    <row r="42" spans="1:9" ht="21">
      <c r="A42" s="83" t="s">
        <v>126</v>
      </c>
      <c r="B42" s="84">
        <v>468053.13</v>
      </c>
      <c r="C42" s="84" t="s">
        <v>105</v>
      </c>
      <c r="D42" s="85"/>
      <c r="E42" s="85">
        <f t="shared" si="3"/>
        <v>468053.13</v>
      </c>
      <c r="F42" s="120"/>
      <c r="G42" s="119"/>
      <c r="H42" s="121">
        <f aca="true" t="shared" si="5" ref="H42:H73">SUM(F42:G42)</f>
        <v>0</v>
      </c>
      <c r="I42" s="85" t="e">
        <f t="shared" si="4"/>
        <v>#DIV/0!</v>
      </c>
    </row>
    <row r="43" spans="1:9" ht="21">
      <c r="A43" s="129" t="s">
        <v>23</v>
      </c>
      <c r="B43" s="88"/>
      <c r="C43" s="88"/>
      <c r="D43" s="88"/>
      <c r="E43" s="88">
        <f t="shared" si="3"/>
        <v>0</v>
      </c>
      <c r="F43" s="96"/>
      <c r="G43" s="88"/>
      <c r="H43" s="97">
        <f t="shared" si="5"/>
        <v>0</v>
      </c>
      <c r="I43" s="88" t="e">
        <f t="shared" si="4"/>
        <v>#DIV/0!</v>
      </c>
    </row>
    <row r="44" spans="1:9" ht="21">
      <c r="A44" s="129" t="s">
        <v>127</v>
      </c>
      <c r="B44" s="88"/>
      <c r="C44" s="88"/>
      <c r="D44" s="88"/>
      <c r="E44" s="88">
        <f t="shared" si="3"/>
        <v>0</v>
      </c>
      <c r="F44" s="96"/>
      <c r="G44" s="88"/>
      <c r="H44" s="97">
        <f t="shared" si="5"/>
        <v>0</v>
      </c>
      <c r="I44" s="88" t="e">
        <f t="shared" si="4"/>
        <v>#DIV/0!</v>
      </c>
    </row>
    <row r="45" spans="1:9" ht="21">
      <c r="A45" s="129" t="s">
        <v>87</v>
      </c>
      <c r="B45" s="87">
        <v>25060944.62</v>
      </c>
      <c r="C45" s="87">
        <v>7731654.69</v>
      </c>
      <c r="D45" s="88"/>
      <c r="E45" s="88">
        <f t="shared" si="3"/>
        <v>32792599.310000002</v>
      </c>
      <c r="F45" s="96"/>
      <c r="G45" s="88"/>
      <c r="H45" s="97">
        <f t="shared" si="5"/>
        <v>0</v>
      </c>
      <c r="I45" s="88" t="e">
        <f t="shared" si="4"/>
        <v>#DIV/0!</v>
      </c>
    </row>
    <row r="46" spans="1:9" ht="21">
      <c r="A46" s="129" t="s">
        <v>128</v>
      </c>
      <c r="B46" s="87">
        <v>19851593.91</v>
      </c>
      <c r="C46" s="87">
        <v>3078400</v>
      </c>
      <c r="D46" s="88"/>
      <c r="E46" s="88">
        <f t="shared" si="3"/>
        <v>22929993.91</v>
      </c>
      <c r="F46" s="96"/>
      <c r="G46" s="88"/>
      <c r="H46" s="97">
        <f t="shared" si="5"/>
        <v>0</v>
      </c>
      <c r="I46" s="88" t="e">
        <f t="shared" si="4"/>
        <v>#DIV/0!</v>
      </c>
    </row>
    <row r="47" spans="1:9" ht="21">
      <c r="A47" s="129" t="s">
        <v>129</v>
      </c>
      <c r="B47" s="88"/>
      <c r="C47" s="88"/>
      <c r="D47" s="88"/>
      <c r="E47" s="88">
        <f t="shared" si="3"/>
        <v>0</v>
      </c>
      <c r="F47" s="96"/>
      <c r="G47" s="88"/>
      <c r="H47" s="97">
        <f t="shared" si="5"/>
        <v>0</v>
      </c>
      <c r="I47" s="88" t="e">
        <f t="shared" si="4"/>
        <v>#DIV/0!</v>
      </c>
    </row>
    <row r="48" spans="1:9" ht="21">
      <c r="A48" s="129" t="s">
        <v>130</v>
      </c>
      <c r="B48" s="87">
        <v>1301155.46</v>
      </c>
      <c r="C48" s="87" t="s">
        <v>105</v>
      </c>
      <c r="D48" s="88"/>
      <c r="E48" s="88">
        <f t="shared" si="3"/>
        <v>1301155.46</v>
      </c>
      <c r="F48" s="96"/>
      <c r="G48" s="88"/>
      <c r="H48" s="97">
        <f t="shared" si="5"/>
        <v>0</v>
      </c>
      <c r="I48" s="88" t="e">
        <f t="shared" si="4"/>
        <v>#DIV/0!</v>
      </c>
    </row>
    <row r="49" spans="1:9" ht="21">
      <c r="A49" s="129" t="s">
        <v>131</v>
      </c>
      <c r="B49" s="87">
        <v>1667567</v>
      </c>
      <c r="C49" s="87">
        <v>68598584.13</v>
      </c>
      <c r="D49" s="88"/>
      <c r="E49" s="88">
        <f t="shared" si="3"/>
        <v>70266151.13</v>
      </c>
      <c r="F49" s="96"/>
      <c r="G49" s="88"/>
      <c r="H49" s="97">
        <f t="shared" si="5"/>
        <v>0</v>
      </c>
      <c r="I49" s="88" t="e">
        <f t="shared" si="4"/>
        <v>#DIV/0!</v>
      </c>
    </row>
    <row r="50" spans="1:9" ht="21">
      <c r="A50" s="129" t="s">
        <v>132</v>
      </c>
      <c r="B50" s="87">
        <v>632204.66</v>
      </c>
      <c r="C50" s="87">
        <v>7782846.38</v>
      </c>
      <c r="D50" s="88"/>
      <c r="E50" s="88">
        <f t="shared" si="3"/>
        <v>8415051.04</v>
      </c>
      <c r="F50" s="96"/>
      <c r="G50" s="88"/>
      <c r="H50" s="97">
        <f t="shared" si="5"/>
        <v>0</v>
      </c>
      <c r="I50" s="88" t="e">
        <f t="shared" si="4"/>
        <v>#DIV/0!</v>
      </c>
    </row>
    <row r="51" spans="1:9" ht="21">
      <c r="A51" s="129" t="s">
        <v>133</v>
      </c>
      <c r="B51" s="87">
        <v>661897</v>
      </c>
      <c r="C51" s="87" t="s">
        <v>105</v>
      </c>
      <c r="D51" s="88"/>
      <c r="E51" s="88">
        <f t="shared" si="3"/>
        <v>661897</v>
      </c>
      <c r="F51" s="96"/>
      <c r="G51" s="88"/>
      <c r="H51" s="97">
        <f t="shared" si="5"/>
        <v>0</v>
      </c>
      <c r="I51" s="88" t="e">
        <f t="shared" si="4"/>
        <v>#DIV/0!</v>
      </c>
    </row>
    <row r="52" spans="1:9" ht="21">
      <c r="A52" s="129" t="s">
        <v>134</v>
      </c>
      <c r="B52" s="87">
        <v>8323021.34</v>
      </c>
      <c r="C52" s="87">
        <v>69160.52</v>
      </c>
      <c r="D52" s="88"/>
      <c r="E52" s="88">
        <f t="shared" si="3"/>
        <v>8392181.86</v>
      </c>
      <c r="F52" s="96"/>
      <c r="G52" s="88"/>
      <c r="H52" s="97">
        <f t="shared" si="5"/>
        <v>0</v>
      </c>
      <c r="I52" s="88" t="e">
        <f t="shared" si="4"/>
        <v>#DIV/0!</v>
      </c>
    </row>
    <row r="53" spans="1:9" ht="21">
      <c r="A53" s="129" t="s">
        <v>24</v>
      </c>
      <c r="B53" s="87">
        <v>632204.66</v>
      </c>
      <c r="C53" s="87" t="s">
        <v>105</v>
      </c>
      <c r="D53" s="88"/>
      <c r="E53" s="88">
        <f t="shared" si="3"/>
        <v>632204.66</v>
      </c>
      <c r="F53" s="96"/>
      <c r="G53" s="88"/>
      <c r="H53" s="97">
        <f t="shared" si="5"/>
        <v>0</v>
      </c>
      <c r="I53" s="88" t="e">
        <f t="shared" si="4"/>
        <v>#DIV/0!</v>
      </c>
    </row>
    <row r="54" spans="1:9" ht="21">
      <c r="A54" s="130" t="s">
        <v>135</v>
      </c>
      <c r="B54" s="90"/>
      <c r="C54" s="90"/>
      <c r="D54" s="90"/>
      <c r="E54" s="90">
        <f t="shared" si="3"/>
        <v>0</v>
      </c>
      <c r="F54" s="99"/>
      <c r="G54" s="90"/>
      <c r="H54" s="100">
        <f t="shared" si="5"/>
        <v>0</v>
      </c>
      <c r="I54" s="90" t="e">
        <f t="shared" si="4"/>
        <v>#DIV/0!</v>
      </c>
    </row>
    <row r="55" spans="1:9" s="74" customFormat="1" ht="21">
      <c r="A55" s="127" t="s">
        <v>136</v>
      </c>
      <c r="B55" s="92">
        <f>SUM(B56:B64)</f>
        <v>67109700.09</v>
      </c>
      <c r="C55" s="92">
        <f>SUM(C56:C64)</f>
        <v>1026964258.9200001</v>
      </c>
      <c r="D55" s="92"/>
      <c r="E55" s="92">
        <f t="shared" si="3"/>
        <v>1094073959.01</v>
      </c>
      <c r="F55" s="93"/>
      <c r="G55" s="93"/>
      <c r="H55" s="93">
        <f t="shared" si="5"/>
        <v>0</v>
      </c>
      <c r="I55" s="93" t="e">
        <f t="shared" si="4"/>
        <v>#DIV/0!</v>
      </c>
    </row>
    <row r="56" spans="1:9" ht="21">
      <c r="A56" s="131" t="s">
        <v>137</v>
      </c>
      <c r="B56" s="85"/>
      <c r="C56" s="85"/>
      <c r="D56" s="85"/>
      <c r="E56" s="85">
        <f t="shared" si="3"/>
        <v>0</v>
      </c>
      <c r="F56" s="85"/>
      <c r="G56" s="85"/>
      <c r="H56" s="85">
        <f t="shared" si="5"/>
        <v>0</v>
      </c>
      <c r="I56" s="85" t="e">
        <f t="shared" si="4"/>
        <v>#DIV/0!</v>
      </c>
    </row>
    <row r="57" spans="1:9" ht="21">
      <c r="A57" s="129" t="s">
        <v>138</v>
      </c>
      <c r="B57" s="88"/>
      <c r="C57" s="88"/>
      <c r="D57" s="88"/>
      <c r="E57" s="88">
        <f t="shared" si="3"/>
        <v>0</v>
      </c>
      <c r="F57" s="88"/>
      <c r="G57" s="88"/>
      <c r="H57" s="88">
        <f t="shared" si="5"/>
        <v>0</v>
      </c>
      <c r="I57" s="88" t="e">
        <f t="shared" si="4"/>
        <v>#DIV/0!</v>
      </c>
    </row>
    <row r="58" spans="1:9" ht="21">
      <c r="A58" s="129" t="s">
        <v>139</v>
      </c>
      <c r="B58" s="88"/>
      <c r="C58" s="88"/>
      <c r="D58" s="88"/>
      <c r="E58" s="88">
        <f t="shared" si="3"/>
        <v>0</v>
      </c>
      <c r="F58" s="88"/>
      <c r="G58" s="88"/>
      <c r="H58" s="88">
        <f t="shared" si="5"/>
        <v>0</v>
      </c>
      <c r="I58" s="88" t="e">
        <f t="shared" si="4"/>
        <v>#DIV/0!</v>
      </c>
    </row>
    <row r="59" spans="1:9" ht="21">
      <c r="A59" s="129" t="s">
        <v>140</v>
      </c>
      <c r="B59" s="88"/>
      <c r="C59" s="88"/>
      <c r="D59" s="88"/>
      <c r="E59" s="88">
        <f t="shared" si="3"/>
        <v>0</v>
      </c>
      <c r="F59" s="88"/>
      <c r="G59" s="88"/>
      <c r="H59" s="88">
        <f t="shared" si="5"/>
        <v>0</v>
      </c>
      <c r="I59" s="88" t="e">
        <f t="shared" si="4"/>
        <v>#DIV/0!</v>
      </c>
    </row>
    <row r="60" spans="1:9" ht="21">
      <c r="A60" s="129" t="s">
        <v>141</v>
      </c>
      <c r="B60" s="87">
        <v>35031340.92</v>
      </c>
      <c r="C60" s="87">
        <v>456526322.41</v>
      </c>
      <c r="D60" s="88"/>
      <c r="E60" s="88">
        <f t="shared" si="3"/>
        <v>491557663.33000004</v>
      </c>
      <c r="F60" s="88"/>
      <c r="G60" s="88"/>
      <c r="H60" s="88">
        <f t="shared" si="5"/>
        <v>0</v>
      </c>
      <c r="I60" s="88" t="e">
        <f t="shared" si="4"/>
        <v>#DIV/0!</v>
      </c>
    </row>
    <row r="61" spans="1:9" ht="21">
      <c r="A61" s="129" t="s">
        <v>142</v>
      </c>
      <c r="B61" s="87">
        <v>4409900.5</v>
      </c>
      <c r="C61" s="87">
        <v>202122891.54</v>
      </c>
      <c r="D61" s="88"/>
      <c r="E61" s="88">
        <f t="shared" si="3"/>
        <v>206532792.04</v>
      </c>
      <c r="F61" s="88"/>
      <c r="G61" s="88"/>
      <c r="H61" s="88">
        <f t="shared" si="5"/>
        <v>0</v>
      </c>
      <c r="I61" s="88" t="e">
        <f t="shared" si="4"/>
        <v>#DIV/0!</v>
      </c>
    </row>
    <row r="62" spans="1:9" ht="21">
      <c r="A62" s="129" t="s">
        <v>143</v>
      </c>
      <c r="B62" s="87"/>
      <c r="C62" s="87"/>
      <c r="D62" s="88"/>
      <c r="E62" s="88"/>
      <c r="F62" s="88"/>
      <c r="G62" s="88"/>
      <c r="H62" s="88">
        <f t="shared" si="5"/>
        <v>0</v>
      </c>
      <c r="I62" s="88" t="e">
        <f t="shared" si="4"/>
        <v>#DIV/0!</v>
      </c>
    </row>
    <row r="63" spans="1:9" ht="21">
      <c r="A63" s="129" t="s">
        <v>144</v>
      </c>
      <c r="B63" s="87">
        <v>8323364.86</v>
      </c>
      <c r="C63" s="87">
        <v>18663749.66</v>
      </c>
      <c r="D63" s="88"/>
      <c r="E63" s="88">
        <f>SUM(B63:D63)</f>
        <v>26987114.52</v>
      </c>
      <c r="F63" s="88"/>
      <c r="G63" s="88"/>
      <c r="H63" s="88">
        <f t="shared" si="5"/>
        <v>0</v>
      </c>
      <c r="I63" s="88" t="e">
        <f t="shared" si="4"/>
        <v>#DIV/0!</v>
      </c>
    </row>
    <row r="64" spans="1:9" ht="21">
      <c r="A64" s="130" t="s">
        <v>145</v>
      </c>
      <c r="B64" s="98">
        <v>19345093.81</v>
      </c>
      <c r="C64" s="98">
        <v>349651295.31</v>
      </c>
      <c r="D64" s="90"/>
      <c r="E64" s="90">
        <f>SUM(B64:D64)</f>
        <v>368996389.12</v>
      </c>
      <c r="F64" s="90"/>
      <c r="G64" s="90"/>
      <c r="H64" s="90">
        <f t="shared" si="5"/>
        <v>0</v>
      </c>
      <c r="I64" s="90" t="e">
        <f t="shared" si="4"/>
        <v>#DIV/0!</v>
      </c>
    </row>
    <row r="65" spans="1:9" ht="21">
      <c r="A65" s="131" t="s">
        <v>146</v>
      </c>
      <c r="B65" s="132">
        <f>SUM(B5:B9,B47:B48,B11,B13,B16,B18:B19,B24,B26,B33,B35,B42,B45,B46,B51,B53:B54,B56:B58,B60)</f>
        <v>531273829.06</v>
      </c>
      <c r="C65" s="132">
        <f>SUM(C5:C9,C47:C48,C11,C13,C16,C18:C19,C24,C26,C33,C35,C42,C45,C46,C51,C53:C54,C56:C58,C60)</f>
        <v>1387327544.24</v>
      </c>
      <c r="D65" s="132">
        <v>3247594833.75</v>
      </c>
      <c r="E65" s="85">
        <f>SUM(B65:D65)</f>
        <v>5166196207.05</v>
      </c>
      <c r="F65" s="133">
        <v>13482.74</v>
      </c>
      <c r="G65" s="133">
        <v>2662.46</v>
      </c>
      <c r="H65" s="133">
        <v>16145.2</v>
      </c>
      <c r="I65" s="85">
        <f t="shared" si="4"/>
        <v>319983.4134634442</v>
      </c>
    </row>
    <row r="66" spans="1:9" ht="21">
      <c r="A66" s="129" t="s">
        <v>147</v>
      </c>
      <c r="B66" s="135">
        <f>SUM(B61,B59,B52,B49:B50,B36:B37,B34,B31,B29,B12,B39)</f>
        <v>45236928.86</v>
      </c>
      <c r="C66" s="135">
        <f>SUM(C61,C59,C52,C49:C50,C36:C37,C34,C31,C29,C12,C39)</f>
        <v>337105335.78999996</v>
      </c>
      <c r="D66" s="135">
        <v>1000000000</v>
      </c>
      <c r="E66" s="88">
        <f>SUM(B66:D66)</f>
        <v>1382342264.65</v>
      </c>
      <c r="F66" s="136">
        <v>7074.61</v>
      </c>
      <c r="G66" s="136">
        <v>1362.3890000000001</v>
      </c>
      <c r="H66" s="136">
        <v>8436.999</v>
      </c>
      <c r="I66" s="88">
        <f t="shared" si="4"/>
        <v>163842.8859183224</v>
      </c>
    </row>
    <row r="67" spans="1:9" ht="21">
      <c r="A67" s="129" t="s">
        <v>148</v>
      </c>
      <c r="B67" s="135">
        <f>SUM(B14,B27,B63)</f>
        <v>11875025.81</v>
      </c>
      <c r="C67" s="135">
        <f>SUM(C14,C27,C63)</f>
        <v>18663749.66</v>
      </c>
      <c r="D67" s="135">
        <v>164171000</v>
      </c>
      <c r="E67" s="88">
        <f>SUM(B67:D67)</f>
        <v>194709775.47</v>
      </c>
      <c r="F67" s="136">
        <v>1008.34</v>
      </c>
      <c r="G67" s="136">
        <v>248.85</v>
      </c>
      <c r="H67" s="136">
        <v>1257.19</v>
      </c>
      <c r="I67" s="88">
        <f t="shared" si="4"/>
        <v>154876.96805574335</v>
      </c>
    </row>
    <row r="68" spans="1:9" ht="21">
      <c r="A68" s="129" t="s">
        <v>149</v>
      </c>
      <c r="B68" s="135">
        <f>SUM(B25)</f>
        <v>23111569.54</v>
      </c>
      <c r="C68" s="135">
        <f>SUM(C25)</f>
        <v>191052585.97</v>
      </c>
      <c r="D68" s="135">
        <f>SUM(D25)</f>
        <v>205842750.00000003</v>
      </c>
      <c r="E68" s="135">
        <f>SUM(E25)</f>
        <v>420006905.51</v>
      </c>
      <c r="F68" s="135">
        <v>1552.28</v>
      </c>
      <c r="G68" s="135">
        <v>156.6</v>
      </c>
      <c r="H68" s="136">
        <v>1708.88</v>
      </c>
      <c r="I68" s="88">
        <f>E68/H68</f>
        <v>245779.05148986468</v>
      </c>
    </row>
    <row r="69" spans="1:9" ht="21">
      <c r="A69" s="130" t="s">
        <v>150</v>
      </c>
      <c r="B69" s="137">
        <f>SUM(B20,B40,B64)</f>
        <v>20704846.08</v>
      </c>
      <c r="C69" s="137">
        <f>SUM(C20,C40,C64)</f>
        <v>349651295.31</v>
      </c>
      <c r="D69" s="137">
        <v>152120000</v>
      </c>
      <c r="E69" s="90">
        <f>SUM(B69:D69)</f>
        <v>522476141.39</v>
      </c>
      <c r="F69" s="138">
        <v>1210.18</v>
      </c>
      <c r="G69" s="138">
        <v>0</v>
      </c>
      <c r="H69" s="138">
        <v>1210.18</v>
      </c>
      <c r="I69" s="90">
        <f>E69/H69</f>
        <v>431734.2390305574</v>
      </c>
    </row>
    <row r="70" spans="1:9" s="74" customFormat="1" ht="21">
      <c r="A70" s="139" t="s">
        <v>151</v>
      </c>
      <c r="B70" s="140">
        <f>SUM(B65:B69)</f>
        <v>632202199.3499999</v>
      </c>
      <c r="C70" s="140">
        <f>SUM(C65:C69)</f>
        <v>2283800510.9700003</v>
      </c>
      <c r="D70" s="140">
        <v>4769728583.75</v>
      </c>
      <c r="E70" s="125">
        <f>SUM(B70:D70)</f>
        <v>7685731294.07</v>
      </c>
      <c r="F70" s="141">
        <v>24328.15</v>
      </c>
      <c r="G70" s="141">
        <v>4430.299</v>
      </c>
      <c r="H70" s="141">
        <v>28758.448999999997</v>
      </c>
      <c r="I70" s="125">
        <f>E70/H70</f>
        <v>267251.2448105251</v>
      </c>
    </row>
    <row r="71" spans="1:9" ht="21">
      <c r="A71" s="142" t="s">
        <v>26</v>
      </c>
      <c r="B71" s="143"/>
      <c r="C71" s="143"/>
      <c r="D71" s="143"/>
      <c r="E71" s="144"/>
      <c r="F71" s="144"/>
      <c r="G71" s="144"/>
      <c r="H71" s="144"/>
      <c r="I71" s="145"/>
    </row>
    <row r="72" spans="1:9" ht="21">
      <c r="A72" s="146" t="s">
        <v>152</v>
      </c>
      <c r="B72" s="144"/>
      <c r="C72" s="144"/>
      <c r="D72" s="144"/>
      <c r="E72" s="144"/>
      <c r="F72" s="144"/>
      <c r="G72" s="144"/>
      <c r="H72" s="144"/>
      <c r="I72" s="145"/>
    </row>
    <row r="73" spans="1:9" ht="21">
      <c r="A73" s="147" t="s">
        <v>153</v>
      </c>
      <c r="B73" s="147"/>
      <c r="C73" s="147"/>
      <c r="D73" s="147"/>
      <c r="E73" s="147"/>
      <c r="F73" s="147"/>
      <c r="G73" s="147"/>
      <c r="H73" s="147"/>
      <c r="I73" s="147"/>
    </row>
    <row r="74" spans="1:9" ht="63">
      <c r="A74" s="148" t="s">
        <v>154</v>
      </c>
      <c r="B74" s="148"/>
      <c r="C74" s="148"/>
      <c r="D74" s="148"/>
      <c r="E74" s="148"/>
      <c r="F74" s="148"/>
      <c r="G74" s="148"/>
      <c r="H74" s="148"/>
      <c r="I74" s="148"/>
    </row>
    <row r="75" spans="1:9" ht="21">
      <c r="A75" s="147" t="s">
        <v>155</v>
      </c>
      <c r="B75" s="147"/>
      <c r="C75" s="147"/>
      <c r="D75" s="147"/>
      <c r="E75" s="147"/>
      <c r="F75" s="147"/>
      <c r="G75" s="147"/>
      <c r="H75" s="147"/>
      <c r="I75" s="145"/>
    </row>
    <row r="76" spans="1:9" ht="21">
      <c r="A76" s="149" t="s">
        <v>156</v>
      </c>
      <c r="B76" s="145"/>
      <c r="C76" s="145"/>
      <c r="D76" s="145"/>
      <c r="E76" s="145"/>
      <c r="F76" s="145"/>
      <c r="G76" s="145"/>
      <c r="H76" s="145"/>
      <c r="I76" s="145"/>
    </row>
    <row r="77" ht="21">
      <c r="A77" s="150" t="s">
        <v>157</v>
      </c>
    </row>
    <row r="78" ht="21">
      <c r="A78" s="149" t="s">
        <v>158</v>
      </c>
    </row>
    <row r="79" ht="21">
      <c r="A79" s="149" t="s">
        <v>159</v>
      </c>
    </row>
    <row r="80" ht="21">
      <c r="A80" s="149" t="s">
        <v>160</v>
      </c>
    </row>
    <row r="81" ht="21">
      <c r="A81" s="149" t="s">
        <v>161</v>
      </c>
    </row>
    <row r="82" ht="21">
      <c r="A82" s="149" t="s">
        <v>162</v>
      </c>
    </row>
  </sheetData>
  <mergeCells count="4">
    <mergeCell ref="B2:E2"/>
    <mergeCell ref="F2:H2"/>
    <mergeCell ref="A75:H75"/>
    <mergeCell ref="A73:I73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37.57421875" style="0" customWidth="1"/>
    <col min="2" max="2" width="18.00390625" style="0" customWidth="1"/>
    <col min="3" max="3" width="18.421875" style="0" customWidth="1"/>
    <col min="4" max="4" width="18.00390625" style="0" customWidth="1"/>
    <col min="5" max="5" width="19.57421875" style="0" customWidth="1"/>
    <col min="6" max="6" width="14.28125" style="0" customWidth="1"/>
    <col min="7" max="7" width="15.00390625" style="0" customWidth="1"/>
    <col min="8" max="8" width="13.140625" style="0" customWidth="1"/>
    <col min="9" max="9" width="10.140625" style="0" bestFit="1" customWidth="1"/>
  </cols>
  <sheetData>
    <row r="1" spans="1:4" ht="12.75">
      <c r="A1" s="1" t="s">
        <v>25</v>
      </c>
      <c r="B1" s="2"/>
      <c r="C1" s="2"/>
      <c r="D1" s="48"/>
    </row>
    <row r="2" spans="1:3" ht="12.75">
      <c r="A2" s="2"/>
      <c r="B2" s="2"/>
      <c r="C2" s="2"/>
    </row>
    <row r="4" spans="1:9" ht="12.75">
      <c r="A4" s="3" t="s">
        <v>0</v>
      </c>
      <c r="B4" s="4"/>
      <c r="C4" s="5" t="s">
        <v>1</v>
      </c>
      <c r="D4" s="5"/>
      <c r="E4" s="6"/>
      <c r="F4" s="42"/>
      <c r="G4" s="42"/>
      <c r="H4" s="42"/>
      <c r="I4" s="42"/>
    </row>
    <row r="5" spans="1:9" ht="12.75">
      <c r="A5" s="7"/>
      <c r="B5" s="4" t="s">
        <v>2</v>
      </c>
      <c r="C5" s="5" t="s">
        <v>3</v>
      </c>
      <c r="D5" s="5" t="s">
        <v>4</v>
      </c>
      <c r="E5" s="6" t="s">
        <v>5</v>
      </c>
      <c r="F5" s="42"/>
      <c r="G5" s="42"/>
      <c r="H5" s="42"/>
      <c r="I5" s="42"/>
    </row>
    <row r="6" spans="1:9" s="19" customFormat="1" ht="12.75">
      <c r="A6" s="16" t="s">
        <v>9</v>
      </c>
      <c r="B6" s="18">
        <f>SUM(B7:B11)</f>
        <v>80798361.83999999</v>
      </c>
      <c r="C6" s="18">
        <f>SUM(C7:C11)</f>
        <v>305498561.29</v>
      </c>
      <c r="D6" s="18">
        <f>SUM(D7:D11)</f>
        <v>407287320.44</v>
      </c>
      <c r="E6" s="18">
        <f aca="true" t="shared" si="0" ref="E6:E11">SUM(B6:D6)</f>
        <v>793584243.5699999</v>
      </c>
      <c r="F6" s="42"/>
      <c r="G6" s="42"/>
      <c r="H6" s="42"/>
      <c r="I6" s="42"/>
    </row>
    <row r="7" spans="1:9" ht="12.75">
      <c r="A7" s="8" t="s">
        <v>6</v>
      </c>
      <c r="B7" s="29">
        <v>55842780.48</v>
      </c>
      <c r="C7" s="30">
        <v>110223096.4</v>
      </c>
      <c r="D7" s="12">
        <v>46082170.35</v>
      </c>
      <c r="E7" s="12">
        <f t="shared" si="0"/>
        <v>212148047.23</v>
      </c>
      <c r="F7" s="42"/>
      <c r="G7" s="42"/>
      <c r="H7" s="42"/>
      <c r="I7" s="42"/>
    </row>
    <row r="8" spans="1:9" ht="12.75">
      <c r="A8" s="8" t="s">
        <v>71</v>
      </c>
      <c r="B8" s="14">
        <v>10474022.28</v>
      </c>
      <c r="C8" s="14">
        <v>132894757.21</v>
      </c>
      <c r="D8" s="12">
        <v>102187163.58</v>
      </c>
      <c r="E8" s="12">
        <f t="shared" si="0"/>
        <v>245555943.07</v>
      </c>
      <c r="F8" s="42"/>
      <c r="G8" s="42"/>
      <c r="H8" s="42"/>
      <c r="I8" s="42"/>
    </row>
    <row r="9" spans="1:9" ht="12.75">
      <c r="A9" s="8" t="s">
        <v>33</v>
      </c>
      <c r="B9" s="31">
        <v>11068446.84</v>
      </c>
      <c r="C9" s="31">
        <v>4294000</v>
      </c>
      <c r="D9" s="12">
        <v>156339122.44</v>
      </c>
      <c r="E9" s="12">
        <f t="shared" si="0"/>
        <v>171701569.28</v>
      </c>
      <c r="F9" s="42"/>
      <c r="G9" s="42"/>
      <c r="H9" s="42"/>
      <c r="I9" s="42"/>
    </row>
    <row r="10" spans="1:9" ht="12.75">
      <c r="A10" s="8" t="s">
        <v>7</v>
      </c>
      <c r="B10" s="25">
        <v>1728513.24</v>
      </c>
      <c r="C10" s="25">
        <v>58086707.68</v>
      </c>
      <c r="D10" s="12">
        <v>94418295.76</v>
      </c>
      <c r="E10" s="12">
        <f t="shared" si="0"/>
        <v>154233516.68</v>
      </c>
      <c r="F10" s="42"/>
      <c r="G10" s="42"/>
      <c r="H10" s="42"/>
      <c r="I10" s="42"/>
    </row>
    <row r="11" spans="1:9" ht="12.75">
      <c r="A11" s="8" t="s">
        <v>8</v>
      </c>
      <c r="B11" s="32">
        <v>1684599</v>
      </c>
      <c r="C11" s="32">
        <v>0</v>
      </c>
      <c r="D11" s="12">
        <v>8260568.31</v>
      </c>
      <c r="E11" s="12">
        <f t="shared" si="0"/>
        <v>9945167.309999999</v>
      </c>
      <c r="F11" s="42"/>
      <c r="G11" s="42"/>
      <c r="H11" s="42"/>
      <c r="I11" s="43"/>
    </row>
    <row r="12" spans="1:9" ht="12.75">
      <c r="A12" s="16" t="s">
        <v>10</v>
      </c>
      <c r="B12" s="18">
        <f>SUM(B13:B16)</f>
        <v>144154229.42000002</v>
      </c>
      <c r="C12" s="18">
        <f>SUM(C13:C16)</f>
        <v>446669905.38</v>
      </c>
      <c r="D12" s="18">
        <f>SUM(D13:D16)</f>
        <v>1300491799.8748672</v>
      </c>
      <c r="E12" s="18">
        <f>SUM(E13:E16)</f>
        <v>1891315934.6748672</v>
      </c>
      <c r="F12" s="44"/>
      <c r="G12" s="44"/>
      <c r="H12" s="44"/>
      <c r="I12" s="44"/>
    </row>
    <row r="13" spans="1:9" ht="12.75">
      <c r="A13" s="8" t="s">
        <v>72</v>
      </c>
      <c r="B13" s="54">
        <v>117169234.12</v>
      </c>
      <c r="C13" s="54">
        <v>171410038.56</v>
      </c>
      <c r="D13" s="54">
        <v>982433322.4948672</v>
      </c>
      <c r="E13" s="54">
        <f aca="true" t="shared" si="1" ref="E13:E18">SUM(B13:D13)</f>
        <v>1271012595.1748672</v>
      </c>
      <c r="F13" s="42"/>
      <c r="G13" s="42"/>
      <c r="H13" s="42"/>
      <c r="I13" s="42"/>
    </row>
    <row r="14" spans="1:9" ht="12.75">
      <c r="A14" s="8" t="s">
        <v>11</v>
      </c>
      <c r="B14" s="36">
        <v>16979515.08</v>
      </c>
      <c r="C14" s="36">
        <v>228270283.93</v>
      </c>
      <c r="D14" s="12">
        <v>222312090.01</v>
      </c>
      <c r="E14" s="12">
        <f t="shared" si="1"/>
        <v>467561889.02</v>
      </c>
      <c r="F14" s="42"/>
      <c r="G14" s="42"/>
      <c r="H14" s="42"/>
      <c r="I14" s="42"/>
    </row>
    <row r="15" spans="1:9" ht="12.75">
      <c r="A15" s="8" t="s">
        <v>12</v>
      </c>
      <c r="B15" s="12">
        <v>5797237.63</v>
      </c>
      <c r="C15" s="12">
        <v>46989582.89</v>
      </c>
      <c r="D15" s="12">
        <v>19719156.63</v>
      </c>
      <c r="E15" s="12">
        <f t="shared" si="1"/>
        <v>72505977.15</v>
      </c>
      <c r="F15" s="42"/>
      <c r="G15" s="42"/>
      <c r="H15" s="42"/>
      <c r="I15" s="43"/>
    </row>
    <row r="16" spans="1:9" ht="12.75">
      <c r="A16" s="8" t="s">
        <v>13</v>
      </c>
      <c r="B16" s="37">
        <f>5309952.5-1101709.91</f>
        <v>4208242.59</v>
      </c>
      <c r="C16" s="37" t="s">
        <v>46</v>
      </c>
      <c r="D16" s="12">
        <v>76027230.74</v>
      </c>
      <c r="E16" s="12">
        <f t="shared" si="1"/>
        <v>80235473.33</v>
      </c>
      <c r="F16" s="42"/>
      <c r="G16" s="42"/>
      <c r="H16" s="42"/>
      <c r="I16" s="42"/>
    </row>
    <row r="17" spans="1:9" s="19" customFormat="1" ht="12.75">
      <c r="A17" s="16" t="s">
        <v>38</v>
      </c>
      <c r="B17" s="18">
        <v>8727509.47</v>
      </c>
      <c r="C17" s="18">
        <v>7448777.27</v>
      </c>
      <c r="D17" s="18">
        <v>434350515.65</v>
      </c>
      <c r="E17" s="18">
        <f t="shared" si="1"/>
        <v>450526802.39</v>
      </c>
      <c r="F17" s="42"/>
      <c r="G17" s="42"/>
      <c r="H17" s="42"/>
      <c r="I17" s="42"/>
    </row>
    <row r="18" spans="1:9" ht="12.75">
      <c r="A18" s="8" t="s">
        <v>14</v>
      </c>
      <c r="B18" s="12">
        <v>8727509.47</v>
      </c>
      <c r="C18" s="12">
        <v>7448777.27</v>
      </c>
      <c r="D18" s="12">
        <v>434350515.65</v>
      </c>
      <c r="E18" s="12">
        <f t="shared" si="1"/>
        <v>450526802.39</v>
      </c>
      <c r="F18" s="43"/>
      <c r="G18" s="42"/>
      <c r="H18" s="43"/>
      <c r="I18" s="43"/>
    </row>
    <row r="19" spans="1:9" ht="12.75">
      <c r="A19" s="16" t="s">
        <v>15</v>
      </c>
      <c r="B19" s="18">
        <f>SUM(B20:B22)</f>
        <v>36337074.28</v>
      </c>
      <c r="C19" s="18">
        <f>SUM(C20:C22)</f>
        <v>111904897.92</v>
      </c>
      <c r="D19" s="18">
        <f>SUM(D20:D22)</f>
        <v>305276530.02</v>
      </c>
      <c r="E19" s="18">
        <f>SUM(E20:E22)</f>
        <v>485434247.88</v>
      </c>
      <c r="F19" s="44"/>
      <c r="G19" s="44"/>
      <c r="H19" s="44"/>
      <c r="I19" s="44"/>
    </row>
    <row r="20" spans="1:9" ht="12.75">
      <c r="A20" s="8" t="s">
        <v>73</v>
      </c>
      <c r="B20" s="12">
        <v>16249566.2</v>
      </c>
      <c r="C20" s="12">
        <v>64049582.54</v>
      </c>
      <c r="D20" s="12">
        <v>72805108.82</v>
      </c>
      <c r="E20" s="12">
        <f>SUM(B20:D20)</f>
        <v>153104257.56</v>
      </c>
      <c r="F20" s="42"/>
      <c r="G20" s="42"/>
      <c r="H20" s="42"/>
      <c r="I20" s="42"/>
    </row>
    <row r="21" spans="1:9" ht="12.75">
      <c r="A21" s="8" t="s">
        <v>16</v>
      </c>
      <c r="B21" s="12">
        <v>17909580.95</v>
      </c>
      <c r="C21" s="12">
        <v>47785222.05</v>
      </c>
      <c r="D21" s="12">
        <v>147777633.43</v>
      </c>
      <c r="E21" s="12">
        <v>245388182.09</v>
      </c>
      <c r="F21" s="42"/>
      <c r="G21" s="42"/>
      <c r="H21" s="42"/>
      <c r="I21" s="43"/>
    </row>
    <row r="22" spans="1:9" ht="12.75">
      <c r="A22" s="8" t="s">
        <v>78</v>
      </c>
      <c r="B22" s="12">
        <v>2177927.13</v>
      </c>
      <c r="C22" s="12">
        <v>70093.33</v>
      </c>
      <c r="D22" s="12">
        <v>84693787.77</v>
      </c>
      <c r="E22" s="12">
        <f>SUM(B22:D22)</f>
        <v>86941808.22999999</v>
      </c>
      <c r="F22" s="42"/>
      <c r="G22" s="42"/>
      <c r="H22" s="42"/>
      <c r="I22" s="42"/>
    </row>
    <row r="23" spans="1:9" ht="12.75">
      <c r="A23" s="26" t="s">
        <v>18</v>
      </c>
      <c r="B23" s="27"/>
      <c r="C23" s="27"/>
      <c r="D23" s="27"/>
      <c r="E23" s="27"/>
      <c r="F23" s="42"/>
      <c r="G23" s="42"/>
      <c r="H23" s="42"/>
      <c r="I23" s="42"/>
    </row>
    <row r="24" spans="1:9" s="19" customFormat="1" ht="12.75">
      <c r="A24" s="20" t="s">
        <v>17</v>
      </c>
      <c r="B24" s="28">
        <f>SUM(B25:B28)</f>
        <v>34291455.42</v>
      </c>
      <c r="C24" s="41">
        <f>SUM(C25:C28)</f>
        <v>302322164.65</v>
      </c>
      <c r="D24" s="28">
        <f>SUM(D25:D28)</f>
        <v>690039851.67</v>
      </c>
      <c r="E24" s="28">
        <f>SUM(E25:E28)</f>
        <v>1026653471.8100001</v>
      </c>
      <c r="F24" s="42"/>
      <c r="G24" s="42"/>
      <c r="H24" s="42"/>
      <c r="I24" s="42"/>
    </row>
    <row r="25" spans="1:9" ht="12.75">
      <c r="A25" s="9" t="s">
        <v>19</v>
      </c>
      <c r="B25" s="33">
        <v>3965977</v>
      </c>
      <c r="C25" s="34">
        <v>53911510</v>
      </c>
      <c r="D25" s="12">
        <v>540395364.63</v>
      </c>
      <c r="E25" s="12">
        <f aca="true" t="shared" si="2" ref="E25:E30">SUM(B25:D25)</f>
        <v>598272851.63</v>
      </c>
      <c r="F25" s="42"/>
      <c r="G25" s="42"/>
      <c r="H25" s="42"/>
      <c r="I25" s="42"/>
    </row>
    <row r="26" spans="1:9" ht="12.75">
      <c r="A26" s="9" t="s">
        <v>91</v>
      </c>
      <c r="B26" s="31">
        <v>4425922.5</v>
      </c>
      <c r="C26" s="31">
        <v>110244306.9</v>
      </c>
      <c r="D26" s="59" t="s">
        <v>90</v>
      </c>
      <c r="E26" s="53">
        <v>114670229.47</v>
      </c>
      <c r="F26" s="42"/>
      <c r="G26" s="42"/>
      <c r="H26" s="42"/>
      <c r="I26" s="42"/>
    </row>
    <row r="27" spans="1:9" ht="12.75">
      <c r="A27" s="9" t="s">
        <v>20</v>
      </c>
      <c r="B27" s="29">
        <v>166743.04</v>
      </c>
      <c r="C27" s="29" t="s">
        <v>39</v>
      </c>
      <c r="D27" s="12">
        <v>61500717.78</v>
      </c>
      <c r="E27" s="12">
        <f t="shared" si="2"/>
        <v>61667460.82</v>
      </c>
      <c r="F27" s="42"/>
      <c r="G27" s="42"/>
      <c r="H27" s="42"/>
      <c r="I27" s="43"/>
    </row>
    <row r="28" spans="1:9" ht="12.75">
      <c r="A28" s="9" t="s">
        <v>76</v>
      </c>
      <c r="B28" s="12">
        <v>25732812.88</v>
      </c>
      <c r="C28" s="12">
        <v>138166347.75</v>
      </c>
      <c r="D28" s="12">
        <v>88143769.26</v>
      </c>
      <c r="E28" s="12">
        <f t="shared" si="2"/>
        <v>252042929.89</v>
      </c>
      <c r="F28" s="42"/>
      <c r="G28" s="42"/>
      <c r="H28" s="42"/>
      <c r="I28" s="42"/>
    </row>
    <row r="29" spans="1:9" s="19" customFormat="1" ht="12.75">
      <c r="A29" s="16" t="s">
        <v>21</v>
      </c>
      <c r="B29" s="40">
        <v>4037377</v>
      </c>
      <c r="C29" s="40">
        <v>1710000</v>
      </c>
      <c r="D29" s="18">
        <v>244991110.2</v>
      </c>
      <c r="E29" s="17">
        <f t="shared" si="2"/>
        <v>250738487.2</v>
      </c>
      <c r="F29" s="42"/>
      <c r="G29" s="42"/>
      <c r="H29" s="42"/>
      <c r="I29" s="42"/>
    </row>
    <row r="30" spans="1:9" ht="12.75">
      <c r="A30" s="9" t="s">
        <v>22</v>
      </c>
      <c r="B30" s="29">
        <v>4037377</v>
      </c>
      <c r="C30" s="29">
        <v>1710000</v>
      </c>
      <c r="D30" s="12">
        <v>244991110.2</v>
      </c>
      <c r="E30" s="12">
        <f t="shared" si="2"/>
        <v>250738487.2</v>
      </c>
      <c r="F30" s="42"/>
      <c r="G30" s="42"/>
      <c r="H30" s="42"/>
      <c r="I30" s="42"/>
    </row>
    <row r="31" spans="1:9" s="19" customFormat="1" ht="12.75">
      <c r="A31" s="16" t="s">
        <v>34</v>
      </c>
      <c r="B31" s="18">
        <f>SUM(B32:B36)</f>
        <v>30365922.1</v>
      </c>
      <c r="C31" s="18">
        <f>SUM(C32:C36)</f>
        <v>240016493.16000003</v>
      </c>
      <c r="D31" s="18">
        <f>SUM(D32:D36)</f>
        <v>927305173.56</v>
      </c>
      <c r="E31" s="18">
        <f>SUM(E32:E36)</f>
        <v>1197687588.82</v>
      </c>
      <c r="F31" s="42"/>
      <c r="G31" s="42"/>
      <c r="H31" s="42"/>
      <c r="I31" s="42"/>
    </row>
    <row r="32" spans="1:9" ht="12.75">
      <c r="A32" s="13" t="s">
        <v>82</v>
      </c>
      <c r="B32" s="50">
        <v>937977</v>
      </c>
      <c r="C32" s="50">
        <v>915000</v>
      </c>
      <c r="D32" s="50">
        <v>87134047.96</v>
      </c>
      <c r="E32" s="50">
        <f>SUM(B32:D32)</f>
        <v>88987024.96</v>
      </c>
      <c r="F32" s="42"/>
      <c r="G32" s="42"/>
      <c r="H32" s="42"/>
      <c r="I32" s="42"/>
    </row>
    <row r="33" spans="1:9" ht="12.75">
      <c r="A33" s="13" t="s">
        <v>89</v>
      </c>
      <c r="B33" s="31">
        <v>1645000</v>
      </c>
      <c r="C33" s="31">
        <v>118125000</v>
      </c>
      <c r="D33" s="53">
        <v>311146503.52</v>
      </c>
      <c r="E33" s="53">
        <v>430916503.52</v>
      </c>
      <c r="F33" s="42"/>
      <c r="G33" s="42"/>
      <c r="H33" s="42"/>
      <c r="I33" s="42"/>
    </row>
    <row r="34" spans="1:9" ht="12.75">
      <c r="A34" s="9" t="s">
        <v>70</v>
      </c>
      <c r="B34" s="12">
        <v>24675060.5</v>
      </c>
      <c r="C34" s="12">
        <v>92601466.24</v>
      </c>
      <c r="D34" s="14">
        <v>494191645.92</v>
      </c>
      <c r="E34" s="14">
        <f>SUM(B34:D34)</f>
        <v>611468172.66</v>
      </c>
      <c r="F34" s="42"/>
      <c r="G34" s="42"/>
      <c r="H34" s="42"/>
      <c r="I34" s="42"/>
    </row>
    <row r="35" spans="1:9" ht="12.75">
      <c r="A35" s="9" t="s">
        <v>83</v>
      </c>
      <c r="B35" s="31">
        <v>3008094.6</v>
      </c>
      <c r="C35" s="31">
        <v>28375026.92</v>
      </c>
      <c r="D35" s="53" t="s">
        <v>39</v>
      </c>
      <c r="E35" s="53">
        <v>31383121.52</v>
      </c>
      <c r="F35" s="42"/>
      <c r="G35" s="42"/>
      <c r="H35" s="42"/>
      <c r="I35" s="42"/>
    </row>
    <row r="36" spans="1:9" ht="12.75">
      <c r="A36" s="9" t="s">
        <v>74</v>
      </c>
      <c r="B36" s="32">
        <v>99790</v>
      </c>
      <c r="C36" s="32">
        <v>0</v>
      </c>
      <c r="D36" s="32">
        <v>34832976.16</v>
      </c>
      <c r="E36" s="32">
        <f>B36+C36+D36</f>
        <v>34932766.16</v>
      </c>
      <c r="F36" s="42"/>
      <c r="G36" s="42"/>
      <c r="H36" s="42"/>
      <c r="I36" s="42"/>
    </row>
    <row r="37" spans="1:9" s="21" customFormat="1" ht="12.75">
      <c r="A37" s="16" t="s">
        <v>35</v>
      </c>
      <c r="B37" s="18">
        <v>819700</v>
      </c>
      <c r="C37" s="18"/>
      <c r="D37" s="18">
        <v>27686870.41</v>
      </c>
      <c r="E37" s="18">
        <v>27686870.41</v>
      </c>
      <c r="F37" s="44"/>
      <c r="G37" s="44"/>
      <c r="H37" s="44"/>
      <c r="I37" s="44"/>
    </row>
    <row r="38" spans="1:9" s="15" customFormat="1" ht="12.75">
      <c r="A38" s="13" t="s">
        <v>75</v>
      </c>
      <c r="B38" s="14">
        <v>819700</v>
      </c>
      <c r="C38" s="14">
        <v>0</v>
      </c>
      <c r="D38" s="14">
        <v>27686870.41</v>
      </c>
      <c r="E38" s="14">
        <f>SUM(B38:D38)</f>
        <v>28506570.41</v>
      </c>
      <c r="F38" s="45"/>
      <c r="G38" s="45"/>
      <c r="H38" s="45"/>
      <c r="I38" s="45"/>
    </row>
    <row r="39" spans="1:9" s="21" customFormat="1" ht="12.75">
      <c r="A39" s="16" t="s">
        <v>36</v>
      </c>
      <c r="B39" s="18">
        <f>SUM(B40:B41)</f>
        <v>3867695.46</v>
      </c>
      <c r="C39" s="55">
        <v>19134000</v>
      </c>
      <c r="D39" s="18">
        <v>116119244.94</v>
      </c>
      <c r="E39" s="18">
        <v>116119244.94</v>
      </c>
      <c r="F39" s="44"/>
      <c r="G39" s="44"/>
      <c r="H39" s="44"/>
      <c r="I39" s="44"/>
    </row>
    <row r="40" spans="1:9" ht="12.75">
      <c r="A40" s="9" t="s">
        <v>84</v>
      </c>
      <c r="B40" s="30">
        <v>3755995</v>
      </c>
      <c r="C40" s="51">
        <v>19134000</v>
      </c>
      <c r="D40" s="52">
        <v>48693032.71</v>
      </c>
      <c r="E40" s="51">
        <f>SUM(B40:D40)</f>
        <v>71583027.71000001</v>
      </c>
      <c r="F40" s="42"/>
      <c r="G40" s="42"/>
      <c r="H40" s="42"/>
      <c r="I40" s="42"/>
    </row>
    <row r="41" spans="1:9" ht="12.75">
      <c r="A41" s="9" t="s">
        <v>79</v>
      </c>
      <c r="B41" s="12">
        <v>111700.46</v>
      </c>
      <c r="C41" s="12">
        <v>0</v>
      </c>
      <c r="D41" s="14">
        <v>67426212.23</v>
      </c>
      <c r="E41" s="47">
        <f>SUM(B41:D41)</f>
        <v>67537912.69</v>
      </c>
      <c r="F41" s="42"/>
      <c r="G41" s="42"/>
      <c r="H41" s="42"/>
      <c r="I41" s="42"/>
    </row>
    <row r="42" spans="1:9" s="21" customFormat="1" ht="12.75">
      <c r="A42" s="16" t="s">
        <v>58</v>
      </c>
      <c r="B42" s="18"/>
      <c r="C42" s="18"/>
      <c r="D42" s="18">
        <v>3247594833.75</v>
      </c>
      <c r="E42" s="18">
        <v>3247594833.75</v>
      </c>
      <c r="F42" s="44"/>
      <c r="G42" s="44"/>
      <c r="H42" s="44"/>
      <c r="I42" s="44"/>
    </row>
    <row r="43" spans="1:9" s="21" customFormat="1" ht="12.75">
      <c r="A43" s="16" t="s">
        <v>59</v>
      </c>
      <c r="B43" s="18"/>
      <c r="C43" s="18"/>
      <c r="D43" s="18">
        <v>1000000000</v>
      </c>
      <c r="E43" s="18">
        <v>1000000000</v>
      </c>
      <c r="F43" s="44"/>
      <c r="G43" s="44"/>
      <c r="H43" s="44"/>
      <c r="I43" s="44"/>
    </row>
    <row r="44" spans="1:9" s="21" customFormat="1" ht="12.75">
      <c r="A44" s="16" t="s">
        <v>60</v>
      </c>
      <c r="B44" s="18"/>
      <c r="C44" s="18"/>
      <c r="D44" s="18">
        <v>164171000</v>
      </c>
      <c r="E44" s="18">
        <v>164171000</v>
      </c>
      <c r="F44" s="44"/>
      <c r="G44" s="44"/>
      <c r="H44" s="44"/>
      <c r="I44" s="44"/>
    </row>
    <row r="45" spans="1:9" s="21" customFormat="1" ht="12.75">
      <c r="A45" s="16" t="s">
        <v>61</v>
      </c>
      <c r="B45" s="18"/>
      <c r="C45" s="18"/>
      <c r="D45" s="18">
        <v>152120000</v>
      </c>
      <c r="E45" s="18">
        <v>152120000</v>
      </c>
      <c r="F45" s="44"/>
      <c r="G45" s="44"/>
      <c r="H45" s="44"/>
      <c r="I45" s="44"/>
    </row>
    <row r="46" spans="1:9" s="21" customFormat="1" ht="12.75">
      <c r="A46" s="16" t="s">
        <v>62</v>
      </c>
      <c r="B46" s="18"/>
      <c r="C46" s="18"/>
      <c r="D46" s="18">
        <v>205842750</v>
      </c>
      <c r="E46" s="18">
        <v>205842750</v>
      </c>
      <c r="F46" s="44"/>
      <c r="G46" s="44"/>
      <c r="H46" s="44"/>
      <c r="I46" s="44"/>
    </row>
    <row r="47" spans="1:9" s="24" customFormat="1" ht="12.75">
      <c r="A47" s="22" t="s">
        <v>37</v>
      </c>
      <c r="B47" s="23"/>
      <c r="C47" s="23"/>
      <c r="D47" s="23">
        <v>4769728583.75</v>
      </c>
      <c r="E47" s="23">
        <v>4769728583.75</v>
      </c>
      <c r="F47" s="44"/>
      <c r="G47" s="44"/>
      <c r="H47" s="44"/>
      <c r="I47" s="44"/>
    </row>
    <row r="48" spans="1:9" ht="12.75">
      <c r="A48" s="9" t="s">
        <v>85</v>
      </c>
      <c r="B48" s="12">
        <v>589162</v>
      </c>
      <c r="C48" s="12"/>
      <c r="D48" s="14"/>
      <c r="E48" s="12"/>
      <c r="F48" s="42"/>
      <c r="G48" s="42"/>
      <c r="H48" s="42"/>
      <c r="I48" s="42"/>
    </row>
    <row r="49" spans="1:9" ht="12.75">
      <c r="A49" s="9" t="s">
        <v>40</v>
      </c>
      <c r="B49" s="61" t="s">
        <v>94</v>
      </c>
      <c r="C49" s="12"/>
      <c r="D49" s="14"/>
      <c r="E49" s="12"/>
      <c r="F49" s="42"/>
      <c r="G49" s="42"/>
      <c r="H49" s="42"/>
      <c r="I49" s="42"/>
    </row>
    <row r="50" spans="1:9" ht="12.75">
      <c r="A50" s="9" t="s">
        <v>23</v>
      </c>
      <c r="B50" s="37">
        <f>5309952.5-1101709.91</f>
        <v>4208242.59</v>
      </c>
      <c r="C50" s="37" t="s">
        <v>46</v>
      </c>
      <c r="D50" s="37" t="s">
        <v>46</v>
      </c>
      <c r="E50" s="37">
        <f>5309952.5-1101709.91</f>
        <v>4208242.59</v>
      </c>
      <c r="F50" s="42"/>
      <c r="G50" s="42"/>
      <c r="H50" s="42"/>
      <c r="I50" s="42"/>
    </row>
    <row r="51" spans="1:9" ht="12.75">
      <c r="A51" s="9" t="s">
        <v>47</v>
      </c>
      <c r="B51" s="61" t="s">
        <v>94</v>
      </c>
      <c r="C51" s="12"/>
      <c r="D51" s="14"/>
      <c r="E51" s="12"/>
      <c r="F51" s="42"/>
      <c r="G51" s="42"/>
      <c r="H51" s="42"/>
      <c r="I51" s="42"/>
    </row>
    <row r="52" spans="1:9" ht="12.75">
      <c r="A52" s="9" t="s">
        <v>87</v>
      </c>
      <c r="B52" s="56">
        <v>7975719.75</v>
      </c>
      <c r="C52" s="56">
        <v>735347.96</v>
      </c>
      <c r="D52" s="57">
        <v>0</v>
      </c>
      <c r="E52" s="51">
        <f>SUM(B52:D52)</f>
        <v>8711067.71</v>
      </c>
      <c r="F52" s="42"/>
      <c r="G52" s="42"/>
      <c r="H52" s="42"/>
      <c r="I52" s="42"/>
    </row>
    <row r="53" spans="1:9" ht="12.75">
      <c r="A53" s="9" t="s">
        <v>93</v>
      </c>
      <c r="B53" s="56">
        <v>7735992.69</v>
      </c>
      <c r="C53" s="56">
        <v>2851748.92</v>
      </c>
      <c r="D53" s="57">
        <v>0</v>
      </c>
      <c r="E53" s="57">
        <f>SUM(B53:D53)</f>
        <v>10587741.61</v>
      </c>
      <c r="F53" s="42"/>
      <c r="G53" s="42"/>
      <c r="H53" s="42"/>
      <c r="I53" s="42"/>
    </row>
    <row r="54" spans="1:9" ht="12.75">
      <c r="A54" s="9" t="s">
        <v>42</v>
      </c>
      <c r="B54" s="12"/>
      <c r="C54" s="12"/>
      <c r="D54" s="14"/>
      <c r="E54" s="12"/>
      <c r="F54" s="42"/>
      <c r="G54" s="42"/>
      <c r="H54" s="42"/>
      <c r="I54" s="42"/>
    </row>
    <row r="55" spans="1:9" ht="12.75">
      <c r="A55" s="9" t="s">
        <v>43</v>
      </c>
      <c r="B55" s="12"/>
      <c r="C55" s="12"/>
      <c r="D55" s="14"/>
      <c r="E55" s="12"/>
      <c r="F55" s="42"/>
      <c r="G55" s="42"/>
      <c r="H55" s="42"/>
      <c r="I55" s="42"/>
    </row>
    <row r="56" spans="1:9" ht="12.75">
      <c r="A56" s="9" t="s">
        <v>48</v>
      </c>
      <c r="B56" s="12"/>
      <c r="C56" s="12"/>
      <c r="D56" s="14"/>
      <c r="E56" s="12"/>
      <c r="F56" s="42"/>
      <c r="G56" s="42"/>
      <c r="H56" s="42"/>
      <c r="I56" s="42"/>
    </row>
    <row r="57" spans="1:9" ht="12.75">
      <c r="A57" s="9" t="s">
        <v>86</v>
      </c>
      <c r="B57" s="12">
        <v>589162</v>
      </c>
      <c r="C57" s="12"/>
      <c r="D57" s="12"/>
      <c r="E57" s="12"/>
      <c r="F57" s="42"/>
      <c r="G57" s="42"/>
      <c r="H57" s="42"/>
      <c r="I57" s="42"/>
    </row>
    <row r="58" spans="1:9" ht="12.75">
      <c r="A58" s="9" t="s">
        <v>57</v>
      </c>
      <c r="B58" s="14">
        <v>7092870.71</v>
      </c>
      <c r="C58" s="14"/>
      <c r="D58" s="12"/>
      <c r="E58" s="14">
        <v>7092870.71</v>
      </c>
      <c r="F58" s="42"/>
      <c r="G58" s="42"/>
      <c r="H58" s="42"/>
      <c r="I58" s="42"/>
    </row>
    <row r="59" spans="1:9" ht="12.75">
      <c r="A59" s="9" t="s">
        <v>24</v>
      </c>
      <c r="B59" s="35">
        <v>2638839.56</v>
      </c>
      <c r="C59" s="35" t="s">
        <v>41</v>
      </c>
      <c r="D59" s="12"/>
      <c r="E59" s="46">
        <v>2638839.56</v>
      </c>
      <c r="F59" s="42"/>
      <c r="G59" s="42"/>
      <c r="H59" s="42"/>
      <c r="I59" s="42"/>
    </row>
    <row r="60" spans="1:9" ht="12.75">
      <c r="A60" s="9" t="s">
        <v>44</v>
      </c>
      <c r="B60" s="8"/>
      <c r="C60" s="8"/>
      <c r="D60" s="8"/>
      <c r="E60" s="8"/>
      <c r="F60" s="42"/>
      <c r="G60" s="42"/>
      <c r="H60" s="42"/>
      <c r="I60" s="42"/>
    </row>
    <row r="61" spans="1:9" ht="12.75">
      <c r="A61" s="58" t="s">
        <v>88</v>
      </c>
      <c r="B61" s="58"/>
      <c r="C61" s="58"/>
      <c r="D61" s="58"/>
      <c r="E61" s="58"/>
      <c r="F61" s="42"/>
      <c r="G61" s="42"/>
      <c r="H61" s="42"/>
      <c r="I61" s="42"/>
    </row>
    <row r="62" spans="1:9" ht="12.75">
      <c r="A62" s="9" t="s">
        <v>81</v>
      </c>
      <c r="B62" s="11">
        <v>121973.08</v>
      </c>
      <c r="C62" s="8"/>
      <c r="D62" s="8"/>
      <c r="E62" s="11">
        <v>121973.08</v>
      </c>
      <c r="F62" s="42"/>
      <c r="G62" s="42"/>
      <c r="H62" s="42"/>
      <c r="I62" s="42"/>
    </row>
    <row r="63" spans="1:9" ht="12.75">
      <c r="A63" s="9" t="s">
        <v>80</v>
      </c>
      <c r="B63" s="11">
        <v>340398.18</v>
      </c>
      <c r="C63" s="8"/>
      <c r="D63" s="8"/>
      <c r="E63" s="11">
        <v>340398.18</v>
      </c>
      <c r="F63" s="42"/>
      <c r="G63" s="42"/>
      <c r="H63" s="42"/>
      <c r="I63" s="42"/>
    </row>
    <row r="64" spans="1:9" ht="12.75">
      <c r="A64" s="9" t="s">
        <v>45</v>
      </c>
      <c r="B64" s="8"/>
      <c r="C64" s="8"/>
      <c r="D64" s="8"/>
      <c r="E64" s="8"/>
      <c r="F64" s="42"/>
      <c r="G64" s="42"/>
      <c r="H64" s="42"/>
      <c r="I64" s="42"/>
    </row>
    <row r="65" spans="1:9" ht="12.75">
      <c r="A65" s="9" t="s">
        <v>49</v>
      </c>
      <c r="B65" s="8"/>
      <c r="C65" s="8"/>
      <c r="D65" s="8"/>
      <c r="E65" s="8"/>
      <c r="F65" s="42"/>
      <c r="G65" s="42"/>
      <c r="H65" s="42"/>
      <c r="I65" s="42"/>
    </row>
    <row r="66" spans="1:9" ht="12.75">
      <c r="A66" s="9" t="s">
        <v>63</v>
      </c>
      <c r="B66" s="11">
        <v>4049571.35</v>
      </c>
      <c r="C66" s="9"/>
      <c r="D66" s="9"/>
      <c r="E66" s="11">
        <v>4049571.35</v>
      </c>
      <c r="F66" s="42"/>
      <c r="G66" s="42"/>
      <c r="H66" s="42"/>
      <c r="I66" s="42"/>
    </row>
    <row r="67" spans="1:9" ht="12.75">
      <c r="A67" s="9" t="s">
        <v>64</v>
      </c>
      <c r="B67" s="11">
        <v>7345462.27</v>
      </c>
      <c r="C67" s="8"/>
      <c r="D67" s="8"/>
      <c r="E67" s="11">
        <v>7345462.27</v>
      </c>
      <c r="F67" s="42"/>
      <c r="G67" s="42"/>
      <c r="H67" s="42"/>
      <c r="I67" s="42"/>
    </row>
    <row r="68" spans="1:9" ht="12.75">
      <c r="A68" s="9" t="s">
        <v>65</v>
      </c>
      <c r="B68" s="11">
        <v>1426912.62</v>
      </c>
      <c r="C68" s="8"/>
      <c r="D68" s="8"/>
      <c r="E68" s="11">
        <v>1426912.62</v>
      </c>
      <c r="F68" s="42"/>
      <c r="G68" s="42"/>
      <c r="H68" s="42"/>
      <c r="I68" s="42"/>
    </row>
    <row r="69" spans="1:9" ht="12.75">
      <c r="A69" s="9" t="s">
        <v>66</v>
      </c>
      <c r="B69" s="11">
        <v>3506481.17</v>
      </c>
      <c r="C69" s="8"/>
      <c r="D69" s="8"/>
      <c r="E69" s="11">
        <v>3506481.17</v>
      </c>
      <c r="F69" s="42"/>
      <c r="G69" s="42"/>
      <c r="H69" s="42"/>
      <c r="I69" s="42"/>
    </row>
    <row r="70" spans="1:9" ht="12.75">
      <c r="A70" s="9" t="s">
        <v>67</v>
      </c>
      <c r="B70" s="11">
        <v>509381.38</v>
      </c>
      <c r="C70" s="8"/>
      <c r="D70" s="8"/>
      <c r="E70" s="11">
        <v>509381.38</v>
      </c>
      <c r="F70" s="42"/>
      <c r="G70" s="42"/>
      <c r="H70" s="42"/>
      <c r="I70" s="42"/>
    </row>
    <row r="71" spans="1:9" ht="12.75">
      <c r="A71" s="9" t="s">
        <v>68</v>
      </c>
      <c r="B71" s="11">
        <v>21570659.17</v>
      </c>
      <c r="C71" s="8"/>
      <c r="D71" s="8"/>
      <c r="E71" s="11">
        <v>21570659.17</v>
      </c>
      <c r="F71" s="42"/>
      <c r="G71" s="42"/>
      <c r="H71" s="42"/>
      <c r="I71" s="42"/>
    </row>
    <row r="72" spans="1:9" ht="12.75">
      <c r="A72" s="9" t="s">
        <v>69</v>
      </c>
      <c r="B72" s="11">
        <v>483189.92</v>
      </c>
      <c r="C72" s="8"/>
      <c r="D72" s="8"/>
      <c r="E72" s="11">
        <v>483189.92</v>
      </c>
      <c r="F72" s="42"/>
      <c r="G72" s="42"/>
      <c r="H72" s="42"/>
      <c r="I72" s="42"/>
    </row>
    <row r="73" spans="1:9" ht="12.75">
      <c r="A73" s="9" t="s">
        <v>50</v>
      </c>
      <c r="B73" s="8"/>
      <c r="C73" s="8"/>
      <c r="D73" s="8"/>
      <c r="E73" s="11"/>
      <c r="F73" s="42"/>
      <c r="G73" s="42"/>
      <c r="H73" s="42"/>
      <c r="I73" s="42"/>
    </row>
    <row r="74" spans="1:9" ht="12.75">
      <c r="A74" s="9" t="s">
        <v>77</v>
      </c>
      <c r="B74" s="11">
        <v>27430818.9</v>
      </c>
      <c r="C74" s="11">
        <v>257333694.72</v>
      </c>
      <c r="D74" s="49">
        <v>164171000</v>
      </c>
      <c r="E74" s="11">
        <f>SUM(B74:D74)</f>
        <v>448935513.62</v>
      </c>
      <c r="F74" s="42"/>
      <c r="G74" s="42"/>
      <c r="H74" s="42"/>
      <c r="I74" s="42"/>
    </row>
    <row r="75" spans="1:9" ht="12.75">
      <c r="A75" s="9" t="s">
        <v>92</v>
      </c>
      <c r="B75" s="60">
        <f>SUM(B73:B74)</f>
        <v>27430818.9</v>
      </c>
      <c r="C75" s="60">
        <f>SUM(C73:C74)</f>
        <v>257333694.72</v>
      </c>
      <c r="D75" s="60">
        <f>SUM(D73:D74)</f>
        <v>164171000</v>
      </c>
      <c r="E75" s="60">
        <f>SUM(B75:D75)</f>
        <v>448935513.62</v>
      </c>
      <c r="F75" s="42"/>
      <c r="G75" s="42"/>
      <c r="H75" s="42"/>
      <c r="I75" s="42"/>
    </row>
    <row r="76" spans="1:9" ht="12.75">
      <c r="A76" s="9" t="s">
        <v>51</v>
      </c>
      <c r="B76" s="8"/>
      <c r="C76" s="8"/>
      <c r="D76" s="8"/>
      <c r="E76" s="8"/>
      <c r="F76" s="42"/>
      <c r="G76" s="42"/>
      <c r="H76" s="42"/>
      <c r="I76" s="42"/>
    </row>
    <row r="77" spans="1:9" ht="12.75">
      <c r="A77" s="9" t="s">
        <v>52</v>
      </c>
      <c r="B77" s="8"/>
      <c r="C77" s="8"/>
      <c r="D77" s="8"/>
      <c r="E77" s="8"/>
      <c r="F77" s="42"/>
      <c r="G77" s="42"/>
      <c r="H77" s="42"/>
      <c r="I77" s="42"/>
    </row>
    <row r="78" spans="1:9" ht="12.75">
      <c r="A78" s="9" t="s">
        <v>53</v>
      </c>
      <c r="B78" s="8"/>
      <c r="C78" s="8"/>
      <c r="D78" s="8"/>
      <c r="E78" s="8"/>
      <c r="F78" s="42"/>
      <c r="G78" s="42"/>
      <c r="H78" s="42"/>
      <c r="I78" s="42"/>
    </row>
    <row r="79" spans="1:9" ht="12.75">
      <c r="A79" s="9" t="s">
        <v>54</v>
      </c>
      <c r="B79" s="8"/>
      <c r="C79" s="8"/>
      <c r="D79" s="8"/>
      <c r="E79" s="8"/>
      <c r="F79" s="42"/>
      <c r="G79" s="42"/>
      <c r="H79" s="42"/>
      <c r="I79" s="42"/>
    </row>
    <row r="80" spans="1:9" ht="12.75">
      <c r="A80" s="9" t="s">
        <v>55</v>
      </c>
      <c r="B80" s="8"/>
      <c r="C80" s="8"/>
      <c r="D80" s="8"/>
      <c r="E80" s="8"/>
      <c r="F80" s="42"/>
      <c r="G80" s="42"/>
      <c r="H80" s="42"/>
      <c r="I80" s="42"/>
    </row>
    <row r="81" spans="1:9" ht="12.75">
      <c r="A81" s="9" t="s">
        <v>56</v>
      </c>
      <c r="B81" s="8"/>
      <c r="C81" s="8"/>
      <c r="D81" s="8"/>
      <c r="E81" s="8"/>
      <c r="F81" s="42"/>
      <c r="G81" s="42"/>
      <c r="H81" s="42"/>
      <c r="I81" s="42"/>
    </row>
    <row r="82" spans="1:9" ht="12.75">
      <c r="A82" s="38"/>
      <c r="B82" s="39"/>
      <c r="C82" s="39"/>
      <c r="D82" s="39"/>
      <c r="E82" s="39"/>
      <c r="F82" s="42"/>
      <c r="G82" s="42"/>
      <c r="H82" s="42"/>
      <c r="I82" s="42"/>
    </row>
    <row r="83" spans="6:9" ht="12.75">
      <c r="F83" s="42"/>
      <c r="G83" s="42"/>
      <c r="H83" s="42"/>
      <c r="I83" s="42"/>
    </row>
    <row r="84" ht="12.75">
      <c r="A84" s="10" t="s">
        <v>26</v>
      </c>
    </row>
    <row r="85" ht="12.75">
      <c r="A85" t="s">
        <v>32</v>
      </c>
    </row>
    <row r="86" ht="12.75">
      <c r="A86" t="s">
        <v>27</v>
      </c>
    </row>
    <row r="87" ht="12.75">
      <c r="A87" t="s">
        <v>28</v>
      </c>
    </row>
    <row r="88" ht="12.75">
      <c r="A88" t="s">
        <v>29</v>
      </c>
    </row>
    <row r="89" ht="12.75">
      <c r="A89" t="s">
        <v>30</v>
      </c>
    </row>
    <row r="90" ht="12.75">
      <c r="A90" t="s">
        <v>31</v>
      </c>
    </row>
    <row r="92" ht="12.75">
      <c r="A92" t="s">
        <v>95</v>
      </c>
    </row>
  </sheetData>
  <printOptions/>
  <pageMargins left="0.75" right="0.75" top="1" bottom="1" header="0.5" footer="0.5"/>
  <pageSetup horizontalDpi="600" verticalDpi="600" orientation="landscape" paperSize="9" r:id="rId1"/>
  <ignoredErrors>
    <ignoredError sqref="B24 B31 B7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Psiranee</cp:lastModifiedBy>
  <cp:lastPrinted>2007-09-18T08:33:01Z</cp:lastPrinted>
  <dcterms:created xsi:type="dcterms:W3CDTF">2007-08-07T08:58:37Z</dcterms:created>
  <dcterms:modified xsi:type="dcterms:W3CDTF">2007-09-24T08:05:49Z</dcterms:modified>
  <cp:category/>
  <cp:version/>
  <cp:contentType/>
  <cp:contentStatus/>
</cp:coreProperties>
</file>