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70" activeTab="0"/>
  </bookViews>
  <sheets>
    <sheet name="วิศวกรรมศาสตร์" sheetId="1" r:id="rId1"/>
    <sheet name="ระดับมาตรฐานคุณภาพ สมศ" sheetId="2" r:id="rId2"/>
  </sheets>
  <definedNames>
    <definedName name="_xlnm.Print_Area" localSheetId="0">'วิศวกรรมศาสตร์'!$A$1:$V$61</definedName>
    <definedName name="_xlnm.Print_Titles" localSheetId="0">'วิศวกรรมศาสตร์'!$3:$4</definedName>
  </definedNames>
  <calcPr fullCalcOnLoad="1"/>
</workbook>
</file>

<file path=xl/sharedStrings.xml><?xml version="1.0" encoding="utf-8"?>
<sst xmlns="http://schemas.openxmlformats.org/spreadsheetml/2006/main" count="147" uniqueCount="105">
  <si>
    <t>รายงานการประเมินตนเอง ( Self Assessment Report )</t>
  </si>
  <si>
    <t>มาตรฐาน ตัวบ่งชี้</t>
  </si>
  <si>
    <t>น้ำหนัก</t>
  </si>
  <si>
    <t>ผลดำเนินงาน</t>
  </si>
  <si>
    <t>เป้าหมาย2548</t>
  </si>
  <si>
    <t>เกณฑ์คะแนน</t>
  </si>
  <si>
    <t>ผลการประเมินตนเอง(คะแนน)</t>
  </si>
  <si>
    <t>คะแนนถ่วงน้ำหนัก</t>
  </si>
  <si>
    <t>ตั้ง 47</t>
  </si>
  <si>
    <t>หาร 47</t>
  </si>
  <si>
    <t>ปี 2547</t>
  </si>
  <si>
    <t>ตั้ง 48</t>
  </si>
  <si>
    <t>หาร 48</t>
  </si>
  <si>
    <t>ปี 2548</t>
  </si>
  <si>
    <t xml:space="preserve"> ตามเกณฑ์ (1,2,3)</t>
  </si>
  <si>
    <t>พัฒนาการ (0,1)</t>
  </si>
  <si>
    <t>บรรลุเป้า (0,1)</t>
  </si>
  <si>
    <t>รวม 5คะแนน</t>
  </si>
  <si>
    <t>1. มาตรฐานด้านคุณภาพบัณฑิต</t>
  </si>
  <si>
    <t>1.1 ร้อยละของบัณฑิตที่ได้งานทำ</t>
  </si>
  <si>
    <t>1.2 ร้อยละของบัณฑิตทำงานตรงสาขา</t>
  </si>
  <si>
    <t>1.3 ร้อยละของบัณฑิตที่ได้รับเงินเดือนเริ่มต้นเป็นไปตามเกณฑ์ ก.พ.</t>
  </si>
  <si>
    <t>1.4 ระดับความพึงพอใจของนายจ้าง</t>
  </si>
  <si>
    <t>1.5 จำนวนนักศึกษา หรือศิษย์เก่าที่ได้รับการยกย่อง ในรอบ 3 ปีที่ผ่านมา</t>
  </si>
  <si>
    <t>1.6 จำนวนวิทยานิพนธ์/งานวิชาการนักศึกษาที่ได้รับรางวัลรอบ 3 ปี</t>
  </si>
  <si>
    <t>1.7 ร้อยละของบทความจากวิทยานิพนธ์ปริญญาโทที่ตีพิมพ์เผยแพร่</t>
  </si>
  <si>
    <t>2. มาตรฐานด้านงานวิจัยและงานสร้างสรรค์</t>
  </si>
  <si>
    <t>2.1 ร้อยละของงานวิจัยที่ตีพิมพ์แผยแพร่หรือนำไปใช้ประโยชน์</t>
  </si>
  <si>
    <t>2.2 เงินสนับสนุนงานวิจัยภายในสถาบันต่ออาจารย์</t>
  </si>
  <si>
    <t>2.3 เงินสนับสนุนงานวิจัยภายนอกสถาบันต่ออาจารย์</t>
  </si>
  <si>
    <t>2.4 ร้อยละของอาจารย์ที่ได้รับทุนทำวิจัยจากภายในสถาบัน</t>
  </si>
  <si>
    <t>2.5 ร้อยละของอาจารย์ที่ได้รับทุนทำวิจัยจากภายนอกสถาบัน</t>
  </si>
  <si>
    <t>2.6 ร้อยละของบทความวิจัยที่ได้รับการอ้างอิงต่ออาจารย์</t>
  </si>
  <si>
    <t>2.7 จำนวนผลงานวิจัยที่ได้รับการจดทะเบียนในรอบ 5 ปี</t>
  </si>
  <si>
    <t>3. มาตรฐานด้านการบริการวิชาการ</t>
  </si>
  <si>
    <t>3.1 ร้อยละของกิจกรรม / โครงการบริการวิชาการต่ออาจารย์</t>
  </si>
  <si>
    <t>3.2 ร้อยละของอาจารย์ที่เป็นที่ปรึกษาเป็นกรรมการภายนอกสถาบัน</t>
  </si>
  <si>
    <t>3.3 การนำความรู้จากการบริการวิชาการมาใช้พัฒนาการสอนและการวิจัย</t>
  </si>
  <si>
    <t>3.4 ค่าใช้จ่าย และมูลค่าในการบริการวิชาการต่ออาจารย์</t>
  </si>
  <si>
    <t>4. มาตรฐานด้านการทำนุบำรุงศิลปวัฒนธรรม</t>
  </si>
  <si>
    <t>4.1 ร้อยละของกิจกรรมศิลปะและวัฒนธรรมต่อจำนวนนักศึกษา</t>
  </si>
  <si>
    <t>4.2 ร้อยละค่าใช้จ่ายที่ใช้ในการฯ ศิลปะและวัฒนธรรมต่องบดำเนินการ</t>
  </si>
  <si>
    <t>5 มาตรฐานด้านการพัฒนาสถาบันและบุคลากร</t>
  </si>
  <si>
    <t>5.1 สภาสถาบันและผู้บริหารมีวิสัยทัศน์ที่ขับเคลื่อนพันธกิจ</t>
  </si>
  <si>
    <t>5.2 มีการพัฒนาสถาบันสู่องค์การการเรียนรู้</t>
  </si>
  <si>
    <t>5.3 มีการกำหนดแผนกลยุทธ์ที่เชื่อมโยงกับยุทธศาสตร์ชาติ</t>
  </si>
  <si>
    <t>5.4 การใช้ทรัพยากรภายในและภายนอกสถาบันร่วมกัน</t>
  </si>
  <si>
    <t>5.5 ศักยภาพของระบบฐานข้อมูล</t>
  </si>
  <si>
    <t>5.6 สินทรัพย์ถาวรต่อจำนวนนักศึกษาเต็มเวลา</t>
  </si>
  <si>
    <t>5.7 ค่าใช้จ่ายทั้งหมดต่อจำนวนนักศึกษาเต็มเวลา</t>
  </si>
  <si>
    <t>5.8 ร้อยละของเงินเหลือจ่ายสุทธิต่องบดำเนินการ</t>
  </si>
  <si>
    <t>5.9 ร้อยละของอาจารย์ที่เข้าร่วมประชุมวิชาการ</t>
  </si>
  <si>
    <t>5.10 งบประมาณสำหรับการพัฒนาคณาจารย์ต่ออาจารย์</t>
  </si>
  <si>
    <t>6.1 ร้อยละของหลักสูตรที่ได้มาตรฐาน</t>
  </si>
  <si>
    <t>6.2 จำนวนนักศึกษาเต็มเวลาเทียบเท่าต่อจำนวนอาจารย์</t>
  </si>
  <si>
    <t>6.3 ร้อยละของอาจารย์ประจำที่มีวุฒิปริญญาเอก</t>
  </si>
  <si>
    <t>6.4 ร้อยละของอาจารย์ประจำที่ดำรงตำแหน่งทางวิชาการ</t>
  </si>
  <si>
    <t>6.5  การปฏิบัติตามจรรยาบรรณวิชาชีพคณาจารย์</t>
  </si>
  <si>
    <t>6.6 กระบวนการเรียนรู้ที่เน้นผู้เรียนเป็นสำคัญ</t>
  </si>
  <si>
    <t>6.7 ระดับความพึงพอใจของนักศึกษาต่อคุณภาพการสอน</t>
  </si>
  <si>
    <t>6.8 ร้อยละของนักศึกษาที่เข้าร่วมกิจกรรม / โครงการพัฒนานักศึกษา</t>
  </si>
  <si>
    <t>6.9 ค่าใช้จ่ายทั้งหมดที่ใช้ในระบบห้องสมุด คอมพิวเตอร์ต่อนักศึกษา</t>
  </si>
  <si>
    <t>7. มาตรฐานด้านระบบการประกันคุณภาพ</t>
  </si>
  <si>
    <t>7.1 มีระบบกลไกการประกันคุณภาพภายในที่พัฒนาคุณภาพอย่างต่อเนื่อง</t>
  </si>
  <si>
    <t>7.2 ประสิทธิผลของการประกันคุณภาพภายใน</t>
  </si>
  <si>
    <t>1.8 ร้อยละของบทความจากวิทยานิพนธ์ ปริญญาเอกที่ตีพิมพ์แผยแพร่</t>
  </si>
  <si>
    <t>6. มาตรฐานด้านหลักสูตรและการเรียนการสอน</t>
  </si>
  <si>
    <t>5.11 ร้อยละของบุคลากรสายสนับสนุนที่ได้รับการพัฒนาความรู้</t>
  </si>
  <si>
    <t>ดี</t>
  </si>
  <si>
    <t>ดีมาก</t>
  </si>
  <si>
    <t>ระดับมาตรฐานคุณภาพ สมศ</t>
  </si>
  <si>
    <t>ช่วงคะแนน</t>
  </si>
  <si>
    <t>ผลการประเมิน</t>
  </si>
  <si>
    <t>ผลการจัดการศึกษา</t>
  </si>
  <si>
    <t>4.51 - 5.00</t>
  </si>
  <si>
    <t>รับรองมาตรฐาน</t>
  </si>
  <si>
    <t>3.51 - 4.50</t>
  </si>
  <si>
    <t>2.51 - 3.50</t>
  </si>
  <si>
    <t>พอใช้</t>
  </si>
  <si>
    <t>รับรองมาตรฐานแบบมีเงื่อนไข</t>
  </si>
  <si>
    <t>1.51 - 2.50</t>
  </si>
  <si>
    <t>ควรปรับปรุง</t>
  </si>
  <si>
    <t>ไม่ได้มาตรฐาน</t>
  </si>
  <si>
    <t>1.00 - 1.50</t>
  </si>
  <si>
    <t>ต้องปรับปรุง</t>
  </si>
  <si>
    <t>3.5 จำนวนแหล่งวิชาการและวิชาชีพที่ได้รับการยอมรับในระดับชาติหรือระดับนานาชาติ</t>
  </si>
  <si>
    <t>3.6 รายรับของสถาบันในการให้บริการวิชาการและวิชาชีพในนามสถาบันต่ออาจารย์ประจำ</t>
  </si>
  <si>
    <t>3.7 ระดับความสำเร็จในการบริการวิชาการและวิชาชีพตามพันธกิจของสถาบัน</t>
  </si>
  <si>
    <t>ตั้ง 44</t>
  </si>
  <si>
    <t>หาร 44</t>
  </si>
  <si>
    <t>ปี 2544</t>
  </si>
  <si>
    <t>ค่าเฉลี่ยถ่วงน้ำหนักมาตรฐาน 1-4</t>
  </si>
  <si>
    <t>คณะนิติศาสตร์</t>
  </si>
  <si>
    <t>คณะมนุษยศาสตร์และสังคมศาสตร์</t>
  </si>
  <si>
    <t>คณะศิลปศาสตร์</t>
  </si>
  <si>
    <t>วิทยาลัยอิสลามศึกษา</t>
  </si>
  <si>
    <t>คณะรัฐศาสตร์</t>
  </si>
  <si>
    <t>กลุ่มสาขาวิศวกรรมศาสตร์</t>
  </si>
  <si>
    <t>-</t>
  </si>
  <si>
    <t>4.3 ผลงานหรือชิ้นงานการพัฒนาองค์ความรู้ และสร้างมาตรฐานศิลปะและวัฒนธรรม(ชิ้น)</t>
  </si>
  <si>
    <t>4.4 ประสิทธิผลในการอนุรักษ์พัฒนาและสร้างเสริมเอกลักษณ์ศิลปะและวัฒนธรรม(ระดับ)</t>
  </si>
  <si>
    <t>&lt;=108,000</t>
  </si>
  <si>
    <t>&gt;=4</t>
  </si>
  <si>
    <t>na</t>
  </si>
  <si>
    <t>&gt;=200,000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</si>
</sst>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(* #,##0_);_(* \(#,##0\);_(* &quot;-&quot;??_);_(@_)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_(* #,##0.0_);_(* \(#,##0.0\);_(* &quot;-&quot;??_);_(@_)"/>
    <numFmt numFmtId="214" formatCode="[$-409]dddd\,\ mmmm\ dd\,\ yyyy"/>
    <numFmt numFmtId="215" formatCode="[$-409]h:mm:ss\ AM/PM"/>
    <numFmt numFmtId="216" formatCode="0.0"/>
    <numFmt numFmtId="217" formatCode="0.00000000"/>
    <numFmt numFmtId="218" formatCode="#,##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16"/>
      <name val="Angsana New"/>
      <family val="1"/>
    </font>
    <font>
      <sz val="16"/>
      <name val="Arial"/>
      <family val="0"/>
    </font>
    <font>
      <sz val="16"/>
      <name val="Angsana New"/>
      <family val="1"/>
    </font>
    <font>
      <sz val="18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b/>
      <sz val="18"/>
      <name val="Angsana New"/>
      <family val="1"/>
    </font>
    <font>
      <sz val="1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/>
    </xf>
    <xf numFmtId="4" fontId="10" fillId="3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top" wrapText="1"/>
    </xf>
    <xf numFmtId="4" fontId="10" fillId="4" borderId="2" xfId="0" applyNumberFormat="1" applyFont="1" applyFill="1" applyBorder="1" applyAlignment="1">
      <alignment horizontal="center" vertical="top"/>
    </xf>
    <xf numFmtId="4" fontId="10" fillId="4" borderId="2" xfId="0" applyNumberFormat="1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horizontal="center" vertical="top"/>
    </xf>
    <xf numFmtId="194" fontId="10" fillId="3" borderId="3" xfId="15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4" fontId="9" fillId="0" borderId="2" xfId="0" applyNumberFormat="1" applyFont="1" applyBorder="1" applyAlignment="1">
      <alignment horizontal="center" vertical="top"/>
    </xf>
    <xf numFmtId="4" fontId="9" fillId="0" borderId="2" xfId="0" applyNumberFormat="1" applyFont="1" applyBorder="1" applyAlignment="1">
      <alignment horizontal="center" vertical="top" wrapText="1"/>
    </xf>
    <xf numFmtId="4" fontId="9" fillId="3" borderId="2" xfId="15" applyNumberFormat="1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/>
    </xf>
    <xf numFmtId="3" fontId="9" fillId="3" borderId="2" xfId="0" applyNumberFormat="1" applyFont="1" applyFill="1" applyBorder="1" applyAlignment="1">
      <alignment horizontal="center" vertical="top"/>
    </xf>
    <xf numFmtId="4" fontId="9" fillId="3" borderId="2" xfId="0" applyNumberFormat="1" applyFont="1" applyFill="1" applyBorder="1" applyAlignment="1">
      <alignment horizontal="center" vertical="top"/>
    </xf>
    <xf numFmtId="194" fontId="9" fillId="3" borderId="0" xfId="15" applyFont="1" applyFill="1" applyAlignment="1">
      <alignment vertical="top"/>
    </xf>
    <xf numFmtId="3" fontId="9" fillId="0" borderId="2" xfId="0" applyNumberFormat="1" applyFont="1" applyFill="1" applyBorder="1" applyAlignment="1">
      <alignment horizontal="center" vertical="top"/>
    </xf>
    <xf numFmtId="4" fontId="12" fillId="4" borderId="2" xfId="0" applyNumberFormat="1" applyFont="1" applyFill="1" applyBorder="1" applyAlignment="1">
      <alignment horizontal="center" vertical="top" wrapText="1"/>
    </xf>
    <xf numFmtId="3" fontId="10" fillId="4" borderId="2" xfId="0" applyNumberFormat="1" applyFont="1" applyFill="1" applyBorder="1" applyAlignment="1">
      <alignment horizontal="center" vertical="top"/>
    </xf>
    <xf numFmtId="3" fontId="10" fillId="3" borderId="2" xfId="0" applyNumberFormat="1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top"/>
    </xf>
    <xf numFmtId="1" fontId="9" fillId="3" borderId="2" xfId="0" applyNumberFormat="1" applyFont="1" applyFill="1" applyBorder="1" applyAlignment="1">
      <alignment horizontal="center" vertical="top"/>
    </xf>
    <xf numFmtId="4" fontId="9" fillId="0" borderId="2" xfId="15" applyNumberFormat="1" applyFont="1" applyBorder="1" applyAlignment="1">
      <alignment horizontal="center" vertical="top" wrapText="1"/>
    </xf>
    <xf numFmtId="4" fontId="9" fillId="0" borderId="2" xfId="15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vertical="top"/>
    </xf>
    <xf numFmtId="0" fontId="10" fillId="2" borderId="2" xfId="0" applyFont="1" applyFill="1" applyBorder="1" applyAlignment="1">
      <alignment horizontal="right" vertical="top"/>
    </xf>
    <xf numFmtId="0" fontId="10" fillId="3" borderId="2" xfId="0" applyFont="1" applyFill="1" applyBorder="1" applyAlignment="1">
      <alignment horizontal="right" vertical="top"/>
    </xf>
    <xf numFmtId="3" fontId="10" fillId="2" borderId="2" xfId="0" applyNumberFormat="1" applyFont="1" applyFill="1" applyBorder="1" applyAlignment="1">
      <alignment horizontal="right" vertical="top"/>
    </xf>
    <xf numFmtId="0" fontId="10" fillId="3" borderId="2" xfId="0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9" fillId="0" borderId="4" xfId="0" applyFont="1" applyBorder="1" applyAlignment="1">
      <alignment vertical="top" wrapText="1"/>
    </xf>
    <xf numFmtId="4" fontId="9" fillId="0" borderId="4" xfId="0" applyNumberFormat="1" applyFont="1" applyBorder="1" applyAlignment="1">
      <alignment horizontal="center" vertical="top"/>
    </xf>
    <xf numFmtId="4" fontId="9" fillId="0" borderId="4" xfId="0" applyNumberFormat="1" applyFont="1" applyBorder="1" applyAlignment="1">
      <alignment horizontal="center" vertical="top" wrapText="1"/>
    </xf>
    <xf numFmtId="4" fontId="9" fillId="3" borderId="4" xfId="15" applyNumberFormat="1" applyFont="1" applyFill="1" applyBorder="1" applyAlignment="1">
      <alignment horizontal="center" vertical="top"/>
    </xf>
    <xf numFmtId="4" fontId="9" fillId="0" borderId="4" xfId="0" applyNumberFormat="1" applyFont="1" applyFill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horizontal="center" vertical="top"/>
    </xf>
    <xf numFmtId="3" fontId="9" fillId="3" borderId="4" xfId="0" applyNumberFormat="1" applyFont="1" applyFill="1" applyBorder="1" applyAlignment="1">
      <alignment horizontal="center" vertical="top"/>
    </xf>
    <xf numFmtId="4" fontId="9" fillId="3" borderId="4" xfId="0" applyNumberFormat="1" applyFont="1" applyFill="1" applyBorder="1" applyAlignment="1">
      <alignment horizontal="center" vertical="top"/>
    </xf>
    <xf numFmtId="194" fontId="9" fillId="3" borderId="5" xfId="15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3" fontId="11" fillId="0" borderId="2" xfId="0" applyNumberFormat="1" applyFont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vertical="top"/>
    </xf>
    <xf numFmtId="1" fontId="9" fillId="2" borderId="2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10" fillId="3" borderId="2" xfId="0" applyFont="1" applyFill="1" applyBorder="1" applyAlignment="1">
      <alignment horizontal="center" vertical="top"/>
    </xf>
    <xf numFmtId="0" fontId="9" fillId="3" borderId="2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9" fillId="3" borderId="2" xfId="0" applyNumberFormat="1" applyFont="1" applyFill="1" applyBorder="1" applyAlignment="1">
      <alignment horizontal="center" vertical="top"/>
    </xf>
    <xf numFmtId="0" fontId="11" fillId="0" borderId="2" xfId="0" applyNumberFormat="1" applyFont="1" applyBorder="1" applyAlignment="1">
      <alignment horizontal="center" vertical="top" wrapText="1"/>
    </xf>
    <xf numFmtId="4" fontId="10" fillId="3" borderId="0" xfId="15" applyNumberFormat="1" applyFont="1" applyFill="1" applyAlignment="1">
      <alignment vertical="top"/>
    </xf>
    <xf numFmtId="0" fontId="10" fillId="2" borderId="2" xfId="0" applyFont="1" applyFill="1" applyBorder="1" applyAlignment="1">
      <alignment horizontal="center" vertical="top"/>
    </xf>
    <xf numFmtId="2" fontId="9" fillId="3" borderId="0" xfId="15" applyNumberFormat="1" applyFont="1" applyFill="1" applyAlignment="1">
      <alignment horizontal="center"/>
    </xf>
    <xf numFmtId="2" fontId="10" fillId="3" borderId="1" xfId="15" applyNumberFormat="1" applyFont="1" applyFill="1" applyBorder="1" applyAlignment="1">
      <alignment horizontal="center" vertical="top"/>
    </xf>
    <xf numFmtId="2" fontId="9" fillId="3" borderId="0" xfId="15" applyNumberFormat="1" applyFont="1" applyFill="1" applyAlignment="1">
      <alignment horizontal="center" vertical="top"/>
    </xf>
    <xf numFmtId="2" fontId="9" fillId="3" borderId="5" xfId="15" applyNumberFormat="1" applyFont="1" applyFill="1" applyBorder="1" applyAlignment="1">
      <alignment horizontal="center" vertical="top"/>
    </xf>
    <xf numFmtId="2" fontId="4" fillId="3" borderId="0" xfId="15" applyNumberFormat="1" applyFont="1" applyFill="1" applyAlignment="1">
      <alignment horizontal="center" vertical="top"/>
    </xf>
    <xf numFmtId="2" fontId="4" fillId="3" borderId="0" xfId="15" applyNumberFormat="1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571500</xdr:colOff>
      <xdr:row>0</xdr:row>
      <xdr:rowOff>0</xdr:rowOff>
    </xdr:from>
    <xdr:to>
      <xdr:col>21</xdr:col>
      <xdr:colOff>0</xdr:colOff>
      <xdr:row>1</xdr:row>
      <xdr:rowOff>19050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2954000" y="0"/>
          <a:ext cx="695325" cy="352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สมศ.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showGridLines="0" tabSelected="1" view="pageBreakPreview" zoomScale="70" zoomScaleSheetLayoutView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2" sqref="L12"/>
    </sheetView>
  </sheetViews>
  <sheetFormatPr defaultColWidth="9.140625" defaultRowHeight="12.75"/>
  <cols>
    <col min="1" max="1" width="28.7109375" style="4" customWidth="1"/>
    <col min="2" max="2" width="6.57421875" style="5" bestFit="1" customWidth="1"/>
    <col min="3" max="4" width="13.140625" style="5" bestFit="1" customWidth="1"/>
    <col min="5" max="5" width="10.28125" style="11" customWidth="1"/>
    <col min="6" max="7" width="13.140625" style="1" bestFit="1" customWidth="1"/>
    <col min="8" max="8" width="10.57421875" style="11" customWidth="1"/>
    <col min="9" max="10" width="13.140625" style="15" bestFit="1" customWidth="1"/>
    <col min="11" max="11" width="10.57421875" style="11" bestFit="1" customWidth="1"/>
    <col min="12" max="12" width="11.421875" style="5" bestFit="1" customWidth="1"/>
    <col min="13" max="13" width="1.28515625" style="5" hidden="1" customWidth="1"/>
    <col min="14" max="15" width="2.00390625" style="5" hidden="1" customWidth="1"/>
    <col min="16" max="18" width="9.57421875" style="5" customWidth="1"/>
    <col min="19" max="19" width="9.57421875" style="11" customWidth="1"/>
    <col min="20" max="20" width="9.421875" style="11" bestFit="1" customWidth="1"/>
    <col min="21" max="21" width="4.421875" style="11" hidden="1" customWidth="1"/>
    <col min="22" max="22" width="6.57421875" style="84" bestFit="1" customWidth="1"/>
    <col min="23" max="16384" width="9.140625" style="5" customWidth="1"/>
  </cols>
  <sheetData>
    <row r="1" spans="1:22" s="85" customFormat="1" ht="26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s="85" customFormat="1" ht="26.25">
      <c r="A2" s="86" t="s">
        <v>97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1" customFormat="1" ht="21">
      <c r="A3" s="90" t="s">
        <v>1</v>
      </c>
      <c r="B3" s="87" t="s">
        <v>2</v>
      </c>
      <c r="C3" s="87" t="s">
        <v>3</v>
      </c>
      <c r="D3" s="87"/>
      <c r="E3" s="87"/>
      <c r="F3" s="87"/>
      <c r="G3" s="87"/>
      <c r="H3" s="87"/>
      <c r="I3" s="87"/>
      <c r="J3" s="87"/>
      <c r="K3" s="87"/>
      <c r="L3" s="91" t="s">
        <v>4</v>
      </c>
      <c r="M3" s="88" t="s">
        <v>5</v>
      </c>
      <c r="N3" s="88"/>
      <c r="O3" s="88"/>
      <c r="P3" s="88" t="s">
        <v>6</v>
      </c>
      <c r="Q3" s="88"/>
      <c r="R3" s="88"/>
      <c r="S3" s="88"/>
      <c r="T3" s="89" t="s">
        <v>7</v>
      </c>
      <c r="U3" s="21"/>
      <c r="V3" s="79"/>
    </row>
    <row r="4" spans="1:22" s="1" customFormat="1" ht="42">
      <c r="A4" s="90"/>
      <c r="B4" s="87"/>
      <c r="C4" s="17" t="s">
        <v>88</v>
      </c>
      <c r="D4" s="17" t="s">
        <v>89</v>
      </c>
      <c r="E4" s="22" t="s">
        <v>90</v>
      </c>
      <c r="F4" s="17" t="s">
        <v>8</v>
      </c>
      <c r="G4" s="17" t="s">
        <v>9</v>
      </c>
      <c r="H4" s="22" t="s">
        <v>10</v>
      </c>
      <c r="I4" s="17" t="s">
        <v>11</v>
      </c>
      <c r="J4" s="17" t="s">
        <v>12</v>
      </c>
      <c r="K4" s="22" t="s">
        <v>13</v>
      </c>
      <c r="L4" s="91"/>
      <c r="M4" s="19">
        <v>1</v>
      </c>
      <c r="N4" s="19">
        <v>2</v>
      </c>
      <c r="O4" s="19">
        <v>3</v>
      </c>
      <c r="P4" s="18" t="s">
        <v>14</v>
      </c>
      <c r="Q4" s="18" t="s">
        <v>15</v>
      </c>
      <c r="R4" s="18" t="s">
        <v>16</v>
      </c>
      <c r="S4" s="20" t="s">
        <v>17</v>
      </c>
      <c r="T4" s="89"/>
      <c r="U4" s="21"/>
      <c r="V4" s="79"/>
    </row>
    <row r="5" spans="1:22" s="2" customFormat="1" ht="21">
      <c r="A5" s="23" t="s">
        <v>18</v>
      </c>
      <c r="B5" s="24">
        <v>35</v>
      </c>
      <c r="C5" s="25"/>
      <c r="D5" s="25"/>
      <c r="E5" s="26"/>
      <c r="F5" s="25"/>
      <c r="G5" s="25"/>
      <c r="H5" s="26"/>
      <c r="I5" s="25"/>
      <c r="J5" s="25"/>
      <c r="K5" s="26"/>
      <c r="L5" s="24"/>
      <c r="M5" s="24"/>
      <c r="N5" s="24"/>
      <c r="O5" s="24"/>
      <c r="P5" s="24"/>
      <c r="Q5" s="24"/>
      <c r="R5" s="24"/>
      <c r="S5" s="26"/>
      <c r="T5" s="26">
        <f>SUM(T6:T13)</f>
        <v>166.26</v>
      </c>
      <c r="U5" s="27">
        <f>T5/B5</f>
        <v>4.750285714285714</v>
      </c>
      <c r="V5" s="80">
        <f>T5/B5</f>
        <v>4.750285714285714</v>
      </c>
    </row>
    <row r="6" spans="1:22" s="2" customFormat="1" ht="21">
      <c r="A6" s="53" t="s">
        <v>19</v>
      </c>
      <c r="B6" s="54">
        <v>4.38</v>
      </c>
      <c r="C6" s="55">
        <v>238</v>
      </c>
      <c r="D6" s="55">
        <v>326</v>
      </c>
      <c r="E6" s="56">
        <f>C6/D6*100</f>
        <v>73.00613496932516</v>
      </c>
      <c r="F6" s="57">
        <v>222</v>
      </c>
      <c r="G6" s="57">
        <v>253</v>
      </c>
      <c r="H6" s="56">
        <f>F6/G6*100</f>
        <v>87.74703557312253</v>
      </c>
      <c r="I6" s="55">
        <v>235</v>
      </c>
      <c r="J6" s="55">
        <v>276</v>
      </c>
      <c r="K6" s="56">
        <f>I6/J6*100</f>
        <v>85.14492753623189</v>
      </c>
      <c r="L6" s="58">
        <v>80</v>
      </c>
      <c r="M6" s="54"/>
      <c r="N6" s="54"/>
      <c r="O6" s="54"/>
      <c r="P6" s="59">
        <v>3</v>
      </c>
      <c r="Q6" s="59">
        <v>1</v>
      </c>
      <c r="R6" s="59">
        <v>1</v>
      </c>
      <c r="S6" s="60">
        <f aca="true" t="shared" si="0" ref="S6:S12">SUM(P6:R6)</f>
        <v>5</v>
      </c>
      <c r="T6" s="61">
        <f aca="true" t="shared" si="1" ref="T6:T12">B6*S6</f>
        <v>21.9</v>
      </c>
      <c r="U6" s="37"/>
      <c r="V6" s="81" t="s">
        <v>69</v>
      </c>
    </row>
    <row r="7" spans="1:22" s="63" customFormat="1" ht="21">
      <c r="A7" s="28" t="s">
        <v>20</v>
      </c>
      <c r="B7" s="29">
        <v>4.38</v>
      </c>
      <c r="C7" s="30">
        <v>79</v>
      </c>
      <c r="D7" s="30">
        <v>238</v>
      </c>
      <c r="E7" s="31">
        <f>C7/D7*100</f>
        <v>33.193277310924366</v>
      </c>
      <c r="F7" s="32">
        <v>96</v>
      </c>
      <c r="G7" s="32">
        <v>222</v>
      </c>
      <c r="H7" s="31">
        <f>F7/G7*100</f>
        <v>43.24324324324324</v>
      </c>
      <c r="I7" s="30">
        <v>207</v>
      </c>
      <c r="J7" s="30">
        <v>231</v>
      </c>
      <c r="K7" s="31">
        <f>I7/J7*100</f>
        <v>89.6103896103896</v>
      </c>
      <c r="L7" s="33">
        <v>80</v>
      </c>
      <c r="M7" s="29"/>
      <c r="N7" s="29"/>
      <c r="O7" s="29"/>
      <c r="P7" s="38">
        <v>3</v>
      </c>
      <c r="Q7" s="34">
        <v>1</v>
      </c>
      <c r="R7" s="34">
        <v>1</v>
      </c>
      <c r="S7" s="35">
        <f t="shared" si="0"/>
        <v>5</v>
      </c>
      <c r="T7" s="36">
        <f t="shared" si="1"/>
        <v>21.9</v>
      </c>
      <c r="U7" s="62"/>
      <c r="V7" s="82"/>
    </row>
    <row r="8" spans="1:22" s="2" customFormat="1" ht="42" customHeight="1">
      <c r="A8" s="28" t="s">
        <v>21</v>
      </c>
      <c r="B8" s="29">
        <v>4.37</v>
      </c>
      <c r="C8" s="30">
        <v>219</v>
      </c>
      <c r="D8" s="30">
        <v>225</v>
      </c>
      <c r="E8" s="31">
        <f>C8/D8*100</f>
        <v>97.33333333333334</v>
      </c>
      <c r="F8" s="32">
        <v>184</v>
      </c>
      <c r="G8" s="32">
        <v>187</v>
      </c>
      <c r="H8" s="31">
        <f>F8/G8*100</f>
        <v>98.3957219251337</v>
      </c>
      <c r="I8" s="30">
        <v>209</v>
      </c>
      <c r="J8" s="30">
        <v>211</v>
      </c>
      <c r="K8" s="31">
        <f>I8/J8*100</f>
        <v>99.0521327014218</v>
      </c>
      <c r="L8" s="33">
        <v>99</v>
      </c>
      <c r="M8" s="29"/>
      <c r="N8" s="29"/>
      <c r="O8" s="29"/>
      <c r="P8" s="34">
        <v>2</v>
      </c>
      <c r="Q8" s="34">
        <v>0</v>
      </c>
      <c r="R8" s="34">
        <v>1</v>
      </c>
      <c r="S8" s="35">
        <f>SUM(P8:R8)</f>
        <v>3</v>
      </c>
      <c r="T8" s="36">
        <f>B8*S8</f>
        <v>13.11</v>
      </c>
      <c r="U8" s="37"/>
      <c r="V8" s="81"/>
    </row>
    <row r="9" spans="1:22" s="2" customFormat="1" ht="21">
      <c r="A9" s="28" t="s">
        <v>22</v>
      </c>
      <c r="B9" s="29">
        <v>4.38</v>
      </c>
      <c r="C9" s="30"/>
      <c r="D9" s="30"/>
      <c r="E9" s="31">
        <v>3.43</v>
      </c>
      <c r="F9" s="32"/>
      <c r="G9" s="32"/>
      <c r="H9" s="31">
        <v>3.78</v>
      </c>
      <c r="I9" s="30"/>
      <c r="J9" s="30"/>
      <c r="K9" s="31">
        <v>3.64</v>
      </c>
      <c r="L9" s="33">
        <v>3.5</v>
      </c>
      <c r="M9" s="29"/>
      <c r="N9" s="29"/>
      <c r="O9" s="29"/>
      <c r="P9" s="34">
        <v>3</v>
      </c>
      <c r="Q9" s="34">
        <v>1</v>
      </c>
      <c r="R9" s="34">
        <v>1</v>
      </c>
      <c r="S9" s="35">
        <f t="shared" si="0"/>
        <v>5</v>
      </c>
      <c r="T9" s="36">
        <f t="shared" si="1"/>
        <v>21.9</v>
      </c>
      <c r="U9" s="37"/>
      <c r="V9" s="81"/>
    </row>
    <row r="10" spans="1:22" s="2" customFormat="1" ht="42">
      <c r="A10" s="28" t="s">
        <v>23</v>
      </c>
      <c r="B10" s="29">
        <v>4.37</v>
      </c>
      <c r="C10" s="30"/>
      <c r="D10" s="30"/>
      <c r="E10" s="31" t="s">
        <v>103</v>
      </c>
      <c r="F10" s="32"/>
      <c r="G10" s="32"/>
      <c r="H10" s="31">
        <v>45</v>
      </c>
      <c r="I10" s="30"/>
      <c r="J10" s="30"/>
      <c r="K10" s="31">
        <v>61</v>
      </c>
      <c r="L10" s="33">
        <v>20</v>
      </c>
      <c r="M10" s="29"/>
      <c r="N10" s="29"/>
      <c r="O10" s="29"/>
      <c r="P10" s="34">
        <v>3</v>
      </c>
      <c r="Q10" s="34">
        <v>1</v>
      </c>
      <c r="R10" s="34">
        <v>1</v>
      </c>
      <c r="S10" s="35">
        <f t="shared" si="0"/>
        <v>5</v>
      </c>
      <c r="T10" s="36">
        <f t="shared" si="1"/>
        <v>21.85</v>
      </c>
      <c r="U10" s="37"/>
      <c r="V10" s="81"/>
    </row>
    <row r="11" spans="1:22" s="2" customFormat="1" ht="42">
      <c r="A11" s="28" t="s">
        <v>24</v>
      </c>
      <c r="B11" s="29">
        <v>4.37</v>
      </c>
      <c r="C11" s="30"/>
      <c r="D11" s="30"/>
      <c r="E11" s="31" t="s">
        <v>103</v>
      </c>
      <c r="F11" s="32"/>
      <c r="G11" s="32"/>
      <c r="H11" s="31">
        <v>15</v>
      </c>
      <c r="I11" s="30"/>
      <c r="J11" s="30"/>
      <c r="K11" s="31">
        <v>23</v>
      </c>
      <c r="L11" s="33">
        <v>20</v>
      </c>
      <c r="M11" s="29"/>
      <c r="N11" s="29"/>
      <c r="O11" s="29"/>
      <c r="P11" s="34">
        <v>3</v>
      </c>
      <c r="Q11" s="34">
        <v>1</v>
      </c>
      <c r="R11" s="34">
        <v>1</v>
      </c>
      <c r="S11" s="35">
        <f t="shared" si="0"/>
        <v>5</v>
      </c>
      <c r="T11" s="36">
        <f t="shared" si="1"/>
        <v>21.85</v>
      </c>
      <c r="U11" s="37"/>
      <c r="V11" s="81"/>
    </row>
    <row r="12" spans="1:22" s="2" customFormat="1" ht="42" customHeight="1">
      <c r="A12" s="28" t="s">
        <v>25</v>
      </c>
      <c r="B12" s="29">
        <v>8.75</v>
      </c>
      <c r="C12" s="30">
        <v>6</v>
      </c>
      <c r="D12" s="30">
        <v>16</v>
      </c>
      <c r="E12" s="31">
        <f>C12/D12*100</f>
        <v>37.5</v>
      </c>
      <c r="F12" s="32">
        <v>52</v>
      </c>
      <c r="G12" s="32">
        <v>39</v>
      </c>
      <c r="H12" s="31">
        <f>F12/G12*100</f>
        <v>133.33333333333331</v>
      </c>
      <c r="I12" s="30">
        <v>29</v>
      </c>
      <c r="J12" s="30">
        <v>39</v>
      </c>
      <c r="K12" s="31">
        <f>I12/J12*100</f>
        <v>74.35897435897436</v>
      </c>
      <c r="L12" s="33">
        <v>65</v>
      </c>
      <c r="M12" s="29"/>
      <c r="N12" s="29"/>
      <c r="O12" s="29"/>
      <c r="P12" s="34">
        <v>3</v>
      </c>
      <c r="Q12" s="34">
        <v>1</v>
      </c>
      <c r="R12" s="34">
        <v>1</v>
      </c>
      <c r="S12" s="35">
        <f t="shared" si="0"/>
        <v>5</v>
      </c>
      <c r="T12" s="36">
        <f t="shared" si="1"/>
        <v>43.75</v>
      </c>
      <c r="U12" s="37"/>
      <c r="V12" s="81"/>
    </row>
    <row r="13" spans="1:22" s="2" customFormat="1" ht="44.25" customHeight="1">
      <c r="A13" s="28" t="s">
        <v>65</v>
      </c>
      <c r="B13" s="29" t="s">
        <v>98</v>
      </c>
      <c r="C13" s="30" t="s">
        <v>98</v>
      </c>
      <c r="D13" s="30" t="s">
        <v>98</v>
      </c>
      <c r="E13" s="31" t="s">
        <v>98</v>
      </c>
      <c r="F13" s="32" t="s">
        <v>98</v>
      </c>
      <c r="G13" s="32" t="s">
        <v>98</v>
      </c>
      <c r="H13" s="31" t="s">
        <v>98</v>
      </c>
      <c r="I13" s="30" t="s">
        <v>98</v>
      </c>
      <c r="J13" s="30" t="s">
        <v>98</v>
      </c>
      <c r="K13" s="31" t="s">
        <v>98</v>
      </c>
      <c r="L13" s="33" t="s">
        <v>98</v>
      </c>
      <c r="M13" s="29"/>
      <c r="N13" s="29"/>
      <c r="O13" s="29"/>
      <c r="P13" s="34" t="s">
        <v>98</v>
      </c>
      <c r="Q13" s="34" t="s">
        <v>98</v>
      </c>
      <c r="R13" s="34" t="s">
        <v>98</v>
      </c>
      <c r="S13" s="35" t="s">
        <v>98</v>
      </c>
      <c r="T13" s="36" t="s">
        <v>98</v>
      </c>
      <c r="U13" s="37"/>
      <c r="V13" s="81"/>
    </row>
    <row r="14" spans="1:22" s="2" customFormat="1" ht="42">
      <c r="A14" s="23" t="s">
        <v>26</v>
      </c>
      <c r="B14" s="24">
        <v>35</v>
      </c>
      <c r="C14" s="25"/>
      <c r="D14" s="25"/>
      <c r="E14" s="26"/>
      <c r="F14" s="25"/>
      <c r="G14" s="25"/>
      <c r="H14" s="26"/>
      <c r="I14" s="25"/>
      <c r="J14" s="25"/>
      <c r="K14" s="26"/>
      <c r="L14" s="39"/>
      <c r="M14" s="24"/>
      <c r="N14" s="24"/>
      <c r="O14" s="24"/>
      <c r="P14" s="40"/>
      <c r="Q14" s="40"/>
      <c r="R14" s="40"/>
      <c r="S14" s="41"/>
      <c r="T14" s="26">
        <f>SUM(T15:T21)</f>
        <v>150.5</v>
      </c>
      <c r="U14" s="27">
        <f>T14/B14</f>
        <v>4.3</v>
      </c>
      <c r="V14" s="80">
        <f>T14/B14</f>
        <v>4.3</v>
      </c>
    </row>
    <row r="15" spans="1:22" s="2" customFormat="1" ht="42">
      <c r="A15" s="28" t="s">
        <v>27</v>
      </c>
      <c r="B15" s="29">
        <v>3.5</v>
      </c>
      <c r="C15" s="30">
        <v>35.17</v>
      </c>
      <c r="D15" s="30">
        <v>117</v>
      </c>
      <c r="E15" s="36">
        <f>C15/D15*100</f>
        <v>30.059829059829063</v>
      </c>
      <c r="F15" s="32">
        <v>123.52</v>
      </c>
      <c r="G15" s="32">
        <v>150</v>
      </c>
      <c r="H15" s="36">
        <f>F15/G15*100</f>
        <v>82.34666666666666</v>
      </c>
      <c r="I15" s="32">
        <v>168.25</v>
      </c>
      <c r="J15" s="30">
        <v>150</v>
      </c>
      <c r="K15" s="36">
        <f>I15/J15*100</f>
        <v>112.16666666666666</v>
      </c>
      <c r="L15" s="33">
        <v>50</v>
      </c>
      <c r="M15" s="29"/>
      <c r="N15" s="29"/>
      <c r="O15" s="29"/>
      <c r="P15" s="34">
        <v>3</v>
      </c>
      <c r="Q15" s="34">
        <v>1</v>
      </c>
      <c r="R15" s="34">
        <v>1</v>
      </c>
      <c r="S15" s="35">
        <f aca="true" t="shared" si="2" ref="S15:S21">SUM(P15:R15)</f>
        <v>5</v>
      </c>
      <c r="T15" s="36">
        <f aca="true" t="shared" si="3" ref="T15:T21">(B15)*S15</f>
        <v>17.5</v>
      </c>
      <c r="U15" s="37"/>
      <c r="V15" s="81" t="s">
        <v>68</v>
      </c>
    </row>
    <row r="16" spans="1:22" s="2" customFormat="1" ht="42">
      <c r="A16" s="28" t="s">
        <v>28</v>
      </c>
      <c r="B16" s="29">
        <v>3.5</v>
      </c>
      <c r="C16" s="30">
        <v>916801.65</v>
      </c>
      <c r="D16" s="30">
        <v>117</v>
      </c>
      <c r="E16" s="36">
        <f>C16/D16</f>
        <v>7835.911538461539</v>
      </c>
      <c r="F16" s="32">
        <v>11414124.06</v>
      </c>
      <c r="G16" s="32">
        <v>150</v>
      </c>
      <c r="H16" s="36">
        <f>F16/G16</f>
        <v>76094.16040000001</v>
      </c>
      <c r="I16" s="30">
        <v>10708398.84</v>
      </c>
      <c r="J16" s="30">
        <v>150</v>
      </c>
      <c r="K16" s="36">
        <f>I16/J16</f>
        <v>71389.3256</v>
      </c>
      <c r="L16" s="33">
        <v>35000</v>
      </c>
      <c r="M16" s="29"/>
      <c r="N16" s="29"/>
      <c r="O16" s="29"/>
      <c r="P16" s="38">
        <v>3</v>
      </c>
      <c r="Q16" s="34">
        <v>1</v>
      </c>
      <c r="R16" s="34">
        <v>1</v>
      </c>
      <c r="S16" s="35">
        <f t="shared" si="2"/>
        <v>5</v>
      </c>
      <c r="T16" s="36">
        <f t="shared" si="3"/>
        <v>17.5</v>
      </c>
      <c r="U16" s="37"/>
      <c r="V16" s="81"/>
    </row>
    <row r="17" spans="1:22" s="2" customFormat="1" ht="42">
      <c r="A17" s="28" t="s">
        <v>29</v>
      </c>
      <c r="B17" s="29">
        <v>3.5</v>
      </c>
      <c r="C17" s="30">
        <v>5836216.63</v>
      </c>
      <c r="D17" s="30">
        <v>117</v>
      </c>
      <c r="E17" s="36">
        <f>C17/D17</f>
        <v>49882.19341880342</v>
      </c>
      <c r="F17" s="32">
        <v>41920185.08</v>
      </c>
      <c r="G17" s="32">
        <v>150</v>
      </c>
      <c r="H17" s="36">
        <f>F17/G17</f>
        <v>279467.9005333333</v>
      </c>
      <c r="I17" s="30">
        <v>39914974.09</v>
      </c>
      <c r="J17" s="30">
        <v>150</v>
      </c>
      <c r="K17" s="36">
        <f>I17/J17</f>
        <v>266099.8272666667</v>
      </c>
      <c r="L17" s="33">
        <v>200000</v>
      </c>
      <c r="M17" s="29"/>
      <c r="N17" s="29"/>
      <c r="O17" s="29"/>
      <c r="P17" s="34">
        <v>3</v>
      </c>
      <c r="Q17" s="34">
        <v>1</v>
      </c>
      <c r="R17" s="34">
        <v>1</v>
      </c>
      <c r="S17" s="35">
        <f t="shared" si="2"/>
        <v>5</v>
      </c>
      <c r="T17" s="36">
        <f t="shared" si="3"/>
        <v>17.5</v>
      </c>
      <c r="U17" s="37"/>
      <c r="V17" s="81"/>
    </row>
    <row r="18" spans="1:22" s="2" customFormat="1" ht="42">
      <c r="A18" s="28" t="s">
        <v>30</v>
      </c>
      <c r="B18" s="29">
        <v>3.5</v>
      </c>
      <c r="C18" s="30">
        <v>23</v>
      </c>
      <c r="D18" s="30">
        <v>117</v>
      </c>
      <c r="E18" s="36">
        <f>C18/D18*100</f>
        <v>19.65811965811966</v>
      </c>
      <c r="F18" s="32">
        <v>61</v>
      </c>
      <c r="G18" s="32">
        <v>150</v>
      </c>
      <c r="H18" s="36">
        <f>F18/G18*100</f>
        <v>40.666666666666664</v>
      </c>
      <c r="I18" s="30">
        <v>61</v>
      </c>
      <c r="J18" s="30">
        <v>150</v>
      </c>
      <c r="K18" s="36">
        <f>I18/J18*100</f>
        <v>40.666666666666664</v>
      </c>
      <c r="L18" s="33">
        <v>25</v>
      </c>
      <c r="M18" s="29"/>
      <c r="N18" s="29"/>
      <c r="O18" s="29"/>
      <c r="P18" s="34">
        <v>2</v>
      </c>
      <c r="Q18" s="34">
        <v>1</v>
      </c>
      <c r="R18" s="34">
        <v>1</v>
      </c>
      <c r="S18" s="35">
        <f t="shared" si="2"/>
        <v>4</v>
      </c>
      <c r="T18" s="36">
        <f t="shared" si="3"/>
        <v>14</v>
      </c>
      <c r="U18" s="37"/>
      <c r="V18" s="81"/>
    </row>
    <row r="19" spans="1:22" s="2" customFormat="1" ht="42">
      <c r="A19" s="28" t="s">
        <v>31</v>
      </c>
      <c r="B19" s="29">
        <v>3.5</v>
      </c>
      <c r="C19" s="30">
        <v>14</v>
      </c>
      <c r="D19" s="30">
        <v>117</v>
      </c>
      <c r="E19" s="36">
        <f>C19/D19*100</f>
        <v>11.965811965811966</v>
      </c>
      <c r="F19" s="32">
        <v>48</v>
      </c>
      <c r="G19" s="32">
        <v>150</v>
      </c>
      <c r="H19" s="36">
        <f>F19/G19*100</f>
        <v>32</v>
      </c>
      <c r="I19" s="30">
        <v>57</v>
      </c>
      <c r="J19" s="30">
        <v>150</v>
      </c>
      <c r="K19" s="36">
        <f>I19/J19*100</f>
        <v>38</v>
      </c>
      <c r="L19" s="33">
        <v>35</v>
      </c>
      <c r="M19" s="29"/>
      <c r="N19" s="29"/>
      <c r="O19" s="29"/>
      <c r="P19" s="34">
        <v>2</v>
      </c>
      <c r="Q19" s="34">
        <v>1</v>
      </c>
      <c r="R19" s="34">
        <v>1</v>
      </c>
      <c r="S19" s="35">
        <f t="shared" si="2"/>
        <v>4</v>
      </c>
      <c r="T19" s="36">
        <f t="shared" si="3"/>
        <v>14</v>
      </c>
      <c r="U19" s="37"/>
      <c r="V19" s="81"/>
    </row>
    <row r="20" spans="1:22" s="2" customFormat="1" ht="42">
      <c r="A20" s="28" t="s">
        <v>32</v>
      </c>
      <c r="B20" s="29">
        <v>8.75</v>
      </c>
      <c r="C20" s="30">
        <v>10</v>
      </c>
      <c r="D20" s="30">
        <v>154</v>
      </c>
      <c r="E20" s="36">
        <f>C20/D20*100</f>
        <v>6.493506493506493</v>
      </c>
      <c r="F20" s="32">
        <v>31</v>
      </c>
      <c r="G20" s="32">
        <v>168</v>
      </c>
      <c r="H20" s="36">
        <f>F20/G20*100</f>
        <v>18.452380952380953</v>
      </c>
      <c r="I20" s="30">
        <v>45</v>
      </c>
      <c r="J20" s="30">
        <v>166</v>
      </c>
      <c r="K20" s="36">
        <f>I20/J20*100</f>
        <v>27.10843373493976</v>
      </c>
      <c r="L20" s="33">
        <v>20</v>
      </c>
      <c r="M20" s="29"/>
      <c r="N20" s="29"/>
      <c r="O20" s="29"/>
      <c r="P20" s="34">
        <v>3</v>
      </c>
      <c r="Q20" s="34">
        <v>1</v>
      </c>
      <c r="R20" s="34">
        <v>1</v>
      </c>
      <c r="S20" s="35">
        <f t="shared" si="2"/>
        <v>5</v>
      </c>
      <c r="T20" s="36">
        <f t="shared" si="3"/>
        <v>43.75</v>
      </c>
      <c r="U20" s="37"/>
      <c r="V20" s="81"/>
    </row>
    <row r="21" spans="1:22" s="2" customFormat="1" ht="42">
      <c r="A21" s="28" t="s">
        <v>33</v>
      </c>
      <c r="B21" s="29">
        <v>8.75</v>
      </c>
      <c r="C21" s="30"/>
      <c r="D21" s="30"/>
      <c r="E21" s="36">
        <v>2</v>
      </c>
      <c r="F21" s="32"/>
      <c r="G21" s="32"/>
      <c r="H21" s="36">
        <v>2</v>
      </c>
      <c r="I21" s="30"/>
      <c r="J21" s="30"/>
      <c r="K21" s="36">
        <v>2</v>
      </c>
      <c r="L21" s="64">
        <v>2</v>
      </c>
      <c r="M21" s="29"/>
      <c r="N21" s="29"/>
      <c r="O21" s="29"/>
      <c r="P21" s="34">
        <v>2</v>
      </c>
      <c r="Q21" s="34">
        <v>0</v>
      </c>
      <c r="R21" s="34">
        <v>1</v>
      </c>
      <c r="S21" s="35">
        <f t="shared" si="2"/>
        <v>3</v>
      </c>
      <c r="T21" s="36">
        <f t="shared" si="3"/>
        <v>26.25</v>
      </c>
      <c r="U21" s="37"/>
      <c r="V21" s="81"/>
    </row>
    <row r="22" spans="1:22" s="2" customFormat="1" ht="21">
      <c r="A22" s="23" t="s">
        <v>34</v>
      </c>
      <c r="B22" s="24">
        <v>20</v>
      </c>
      <c r="C22" s="25"/>
      <c r="D22" s="25"/>
      <c r="E22" s="26"/>
      <c r="F22" s="25"/>
      <c r="G22" s="25"/>
      <c r="H22" s="26"/>
      <c r="I22" s="25"/>
      <c r="J22" s="25"/>
      <c r="K22" s="26"/>
      <c r="L22" s="39"/>
      <c r="M22" s="24"/>
      <c r="N22" s="24"/>
      <c r="O22" s="24"/>
      <c r="P22" s="40"/>
      <c r="Q22" s="40"/>
      <c r="R22" s="40"/>
      <c r="S22" s="41"/>
      <c r="T22" s="26">
        <f>SUM(T23:T29)</f>
        <v>100</v>
      </c>
      <c r="U22" s="27">
        <f>T22/B22</f>
        <v>5</v>
      </c>
      <c r="V22" s="80">
        <f>T22/B22</f>
        <v>5</v>
      </c>
    </row>
    <row r="23" spans="1:22" s="2" customFormat="1" ht="42">
      <c r="A23" s="28" t="s">
        <v>35</v>
      </c>
      <c r="B23" s="29">
        <v>5</v>
      </c>
      <c r="C23" s="30">
        <v>3684</v>
      </c>
      <c r="D23" s="30">
        <v>117</v>
      </c>
      <c r="E23" s="36">
        <f>C23/D23*100</f>
        <v>3148.7179487179487</v>
      </c>
      <c r="F23" s="32">
        <v>2387</v>
      </c>
      <c r="G23" s="32">
        <v>150</v>
      </c>
      <c r="H23" s="36">
        <f>F23/G23*100</f>
        <v>1591.3333333333335</v>
      </c>
      <c r="I23" s="30">
        <v>2031</v>
      </c>
      <c r="J23" s="30">
        <v>150</v>
      </c>
      <c r="K23" s="36">
        <f>I23/J23*100</f>
        <v>1354</v>
      </c>
      <c r="L23" s="33">
        <v>1334</v>
      </c>
      <c r="M23" s="29"/>
      <c r="N23" s="29"/>
      <c r="O23" s="29"/>
      <c r="P23" s="34">
        <v>3</v>
      </c>
      <c r="Q23" s="34">
        <v>1</v>
      </c>
      <c r="R23" s="34">
        <v>1</v>
      </c>
      <c r="S23" s="35">
        <f>SUM(P23:R23)</f>
        <v>5</v>
      </c>
      <c r="T23" s="36">
        <f>(B23)*S23</f>
        <v>25</v>
      </c>
      <c r="U23" s="37"/>
      <c r="V23" s="81" t="s">
        <v>69</v>
      </c>
    </row>
    <row r="24" spans="1:22" s="2" customFormat="1" ht="42">
      <c r="A24" s="28" t="s">
        <v>36</v>
      </c>
      <c r="B24" s="29">
        <v>5</v>
      </c>
      <c r="C24" s="30" t="s">
        <v>103</v>
      </c>
      <c r="D24" s="30">
        <v>154</v>
      </c>
      <c r="E24" s="36" t="s">
        <v>103</v>
      </c>
      <c r="F24" s="32">
        <v>33</v>
      </c>
      <c r="G24" s="32">
        <v>168</v>
      </c>
      <c r="H24" s="36">
        <f>F24/G24*100</f>
        <v>19.642857142857142</v>
      </c>
      <c r="I24" s="30">
        <v>43</v>
      </c>
      <c r="J24" s="30">
        <v>166</v>
      </c>
      <c r="K24" s="36">
        <f>I24/J24*100</f>
        <v>25.903614457831324</v>
      </c>
      <c r="L24" s="33">
        <v>20</v>
      </c>
      <c r="M24" s="29"/>
      <c r="N24" s="29"/>
      <c r="O24" s="29"/>
      <c r="P24" s="38">
        <v>3</v>
      </c>
      <c r="Q24" s="34">
        <v>1</v>
      </c>
      <c r="R24" s="34">
        <v>1</v>
      </c>
      <c r="S24" s="35">
        <f>SUM(P24:R24)</f>
        <v>5</v>
      </c>
      <c r="T24" s="36">
        <f>(B24)*S24</f>
        <v>25</v>
      </c>
      <c r="U24" s="37"/>
      <c r="V24" s="81"/>
    </row>
    <row r="25" spans="1:22" s="2" customFormat="1" ht="43.5" customHeight="1">
      <c r="A25" s="28" t="s">
        <v>37</v>
      </c>
      <c r="B25" s="29">
        <v>5</v>
      </c>
      <c r="C25" s="30"/>
      <c r="D25" s="30"/>
      <c r="E25" s="36">
        <v>4</v>
      </c>
      <c r="F25" s="42"/>
      <c r="G25" s="32"/>
      <c r="H25" s="36">
        <v>3</v>
      </c>
      <c r="I25" s="29"/>
      <c r="J25" s="30"/>
      <c r="K25" s="36">
        <v>5</v>
      </c>
      <c r="L25" s="64">
        <v>3</v>
      </c>
      <c r="M25" s="29"/>
      <c r="N25" s="29"/>
      <c r="O25" s="29"/>
      <c r="P25" s="34">
        <v>3</v>
      </c>
      <c r="Q25" s="34">
        <v>1</v>
      </c>
      <c r="R25" s="34">
        <v>1</v>
      </c>
      <c r="S25" s="35">
        <f>SUM(P25:R25)</f>
        <v>5</v>
      </c>
      <c r="T25" s="36">
        <f>(B25)*S25</f>
        <v>25</v>
      </c>
      <c r="U25" s="37"/>
      <c r="V25" s="81"/>
    </row>
    <row r="26" spans="1:22" s="2" customFormat="1" ht="42">
      <c r="A26" s="28" t="s">
        <v>38</v>
      </c>
      <c r="B26" s="29">
        <v>5</v>
      </c>
      <c r="C26" s="30" t="s">
        <v>103</v>
      </c>
      <c r="D26" s="30">
        <v>117</v>
      </c>
      <c r="E26" s="36" t="s">
        <v>103</v>
      </c>
      <c r="F26" s="32">
        <v>1235208.18</v>
      </c>
      <c r="G26" s="32">
        <v>150</v>
      </c>
      <c r="H26" s="36">
        <f>F26/G26</f>
        <v>8234.7212</v>
      </c>
      <c r="I26" s="30">
        <v>1254651</v>
      </c>
      <c r="J26" s="30">
        <v>150</v>
      </c>
      <c r="K26" s="36">
        <f>I26/J26</f>
        <v>8364.34</v>
      </c>
      <c r="L26" s="33">
        <v>8000</v>
      </c>
      <c r="M26" s="29"/>
      <c r="N26" s="29"/>
      <c r="O26" s="29"/>
      <c r="P26" s="34">
        <v>3</v>
      </c>
      <c r="Q26" s="34">
        <v>1</v>
      </c>
      <c r="R26" s="34">
        <v>1</v>
      </c>
      <c r="S26" s="35">
        <f>SUM(P26:R26)</f>
        <v>5</v>
      </c>
      <c r="T26" s="36">
        <f>(B26)*S26</f>
        <v>25</v>
      </c>
      <c r="U26" s="37"/>
      <c r="V26" s="81"/>
    </row>
    <row r="27" spans="1:22" s="2" customFormat="1" ht="63">
      <c r="A27" s="28" t="s">
        <v>85</v>
      </c>
      <c r="B27" s="29" t="s">
        <v>98</v>
      </c>
      <c r="C27" s="30"/>
      <c r="D27" s="30"/>
      <c r="E27" s="36">
        <v>7</v>
      </c>
      <c r="F27" s="32"/>
      <c r="G27" s="32"/>
      <c r="H27" s="36">
        <v>9</v>
      </c>
      <c r="I27" s="30"/>
      <c r="J27" s="30"/>
      <c r="K27" s="36">
        <v>10</v>
      </c>
      <c r="L27" s="33">
        <v>9</v>
      </c>
      <c r="M27" s="29"/>
      <c r="N27" s="29"/>
      <c r="O27" s="29"/>
      <c r="P27" s="34"/>
      <c r="Q27" s="34"/>
      <c r="R27" s="34"/>
      <c r="S27" s="35"/>
      <c r="T27" s="36"/>
      <c r="U27" s="37"/>
      <c r="V27" s="81"/>
    </row>
    <row r="28" spans="1:22" s="2" customFormat="1" ht="63">
      <c r="A28" s="28" t="s">
        <v>86</v>
      </c>
      <c r="B28" s="29" t="s">
        <v>98</v>
      </c>
      <c r="C28" s="30">
        <v>3608758.44</v>
      </c>
      <c r="D28" s="30">
        <v>117</v>
      </c>
      <c r="E28" s="36">
        <v>30844.09</v>
      </c>
      <c r="F28" s="32">
        <v>8722589.63</v>
      </c>
      <c r="G28" s="32">
        <v>150</v>
      </c>
      <c r="H28" s="36">
        <f>F28/G28</f>
        <v>58150.59753333334</v>
      </c>
      <c r="I28" s="30">
        <v>7043443.81</v>
      </c>
      <c r="J28" s="30">
        <v>150</v>
      </c>
      <c r="K28" s="36">
        <f>I28/J28</f>
        <v>46956.29206666666</v>
      </c>
      <c r="L28" s="33">
        <v>25000</v>
      </c>
      <c r="M28" s="29"/>
      <c r="N28" s="29"/>
      <c r="O28" s="29"/>
      <c r="P28" s="34"/>
      <c r="Q28" s="34"/>
      <c r="R28" s="34"/>
      <c r="S28" s="35"/>
      <c r="T28" s="36"/>
      <c r="U28" s="37"/>
      <c r="V28" s="81"/>
    </row>
    <row r="29" spans="1:22" s="2" customFormat="1" ht="63">
      <c r="A29" s="28" t="s">
        <v>87</v>
      </c>
      <c r="B29" s="29" t="s">
        <v>98</v>
      </c>
      <c r="C29" s="30"/>
      <c r="D29" s="30"/>
      <c r="E29" s="72">
        <v>2</v>
      </c>
      <c r="F29" s="73"/>
      <c r="G29" s="73"/>
      <c r="H29" s="72">
        <v>3</v>
      </c>
      <c r="I29" s="74"/>
      <c r="J29" s="74"/>
      <c r="K29" s="72">
        <v>5</v>
      </c>
      <c r="L29" s="76">
        <v>5</v>
      </c>
      <c r="M29" s="29"/>
      <c r="N29" s="29"/>
      <c r="O29" s="29"/>
      <c r="P29" s="34"/>
      <c r="Q29" s="34"/>
      <c r="R29" s="34"/>
      <c r="S29" s="35"/>
      <c r="T29" s="36"/>
      <c r="U29" s="37"/>
      <c r="V29" s="81"/>
    </row>
    <row r="30" spans="1:22" s="2" customFormat="1" ht="42">
      <c r="A30" s="23" t="s">
        <v>39</v>
      </c>
      <c r="B30" s="24">
        <v>10</v>
      </c>
      <c r="C30" s="25"/>
      <c r="D30" s="25"/>
      <c r="E30" s="26"/>
      <c r="F30" s="25"/>
      <c r="G30" s="25"/>
      <c r="H30" s="26"/>
      <c r="I30" s="25"/>
      <c r="J30" s="25"/>
      <c r="K30" s="26"/>
      <c r="L30" s="39"/>
      <c r="M30" s="24"/>
      <c r="N30" s="24"/>
      <c r="O30" s="24"/>
      <c r="P30" s="40"/>
      <c r="Q30" s="40"/>
      <c r="R30" s="40"/>
      <c r="S30" s="41"/>
      <c r="T30" s="26">
        <f>SUM(T31:T32)</f>
        <v>45</v>
      </c>
      <c r="U30" s="27">
        <f>T30/B30</f>
        <v>4.5</v>
      </c>
      <c r="V30" s="80">
        <f>T30/B30</f>
        <v>4.5</v>
      </c>
    </row>
    <row r="31" spans="1:22" s="2" customFormat="1" ht="42">
      <c r="A31" s="28" t="s">
        <v>40</v>
      </c>
      <c r="B31" s="29">
        <v>5</v>
      </c>
      <c r="C31" s="30">
        <v>231</v>
      </c>
      <c r="D31" s="30">
        <v>1096</v>
      </c>
      <c r="E31" s="36">
        <f>C31/D31*100</f>
        <v>21.076642335766422</v>
      </c>
      <c r="F31" s="32">
        <v>226</v>
      </c>
      <c r="G31" s="32">
        <v>1773.86</v>
      </c>
      <c r="H31" s="36">
        <f>F31/G31*100</f>
        <v>12.740577046666592</v>
      </c>
      <c r="I31" s="30">
        <v>464</v>
      </c>
      <c r="J31" s="30">
        <v>1816.01</v>
      </c>
      <c r="K31" s="36">
        <f>I31/J31*100</f>
        <v>25.550520096254974</v>
      </c>
      <c r="L31" s="33">
        <v>15</v>
      </c>
      <c r="M31" s="29"/>
      <c r="N31" s="29"/>
      <c r="O31" s="29"/>
      <c r="P31" s="34">
        <v>3</v>
      </c>
      <c r="Q31" s="34">
        <v>1</v>
      </c>
      <c r="R31" s="34">
        <v>1</v>
      </c>
      <c r="S31" s="35">
        <f>SUM(P31:R31)</f>
        <v>5</v>
      </c>
      <c r="T31" s="36">
        <f>(B31)*S31</f>
        <v>25</v>
      </c>
      <c r="U31" s="37"/>
      <c r="V31" s="81" t="s">
        <v>68</v>
      </c>
    </row>
    <row r="32" spans="1:22" s="2" customFormat="1" ht="42">
      <c r="A32" s="28" t="s">
        <v>41</v>
      </c>
      <c r="B32" s="29">
        <v>5</v>
      </c>
      <c r="C32" s="30">
        <v>135474</v>
      </c>
      <c r="D32" s="30">
        <v>200935518</v>
      </c>
      <c r="E32" s="36">
        <f>C32/D32*100</f>
        <v>0.06742162926118418</v>
      </c>
      <c r="F32" s="32">
        <v>902988.45</v>
      </c>
      <c r="G32" s="32">
        <v>176120510</v>
      </c>
      <c r="H32" s="36">
        <f>F32/G32*100</f>
        <v>0.5127105582421945</v>
      </c>
      <c r="I32" s="30">
        <v>1785263.5</v>
      </c>
      <c r="J32" s="30">
        <v>214113559.3</v>
      </c>
      <c r="K32" s="36">
        <f>I32/J32*100</f>
        <v>0.8337928274307099</v>
      </c>
      <c r="L32" s="33">
        <v>0.55</v>
      </c>
      <c r="M32" s="29"/>
      <c r="N32" s="29"/>
      <c r="O32" s="29"/>
      <c r="P32" s="38">
        <v>2</v>
      </c>
      <c r="Q32" s="34">
        <v>1</v>
      </c>
      <c r="R32" s="34">
        <v>1</v>
      </c>
      <c r="S32" s="35">
        <f>SUM(P32:R32)</f>
        <v>4</v>
      </c>
      <c r="T32" s="36">
        <f>(B32)*S32</f>
        <v>20</v>
      </c>
      <c r="U32" s="37"/>
      <c r="V32" s="81"/>
    </row>
    <row r="33" spans="1:22" s="2" customFormat="1" ht="63">
      <c r="A33" s="28" t="s">
        <v>99</v>
      </c>
      <c r="B33" s="29"/>
      <c r="C33" s="30"/>
      <c r="D33" s="30"/>
      <c r="E33" s="36">
        <v>0</v>
      </c>
      <c r="F33" s="32"/>
      <c r="G33" s="32"/>
      <c r="H33" s="36">
        <v>0</v>
      </c>
      <c r="I33" s="30"/>
      <c r="J33" s="30"/>
      <c r="K33" s="36">
        <v>0</v>
      </c>
      <c r="L33" s="33"/>
      <c r="M33" s="29"/>
      <c r="N33" s="29"/>
      <c r="O33" s="29"/>
      <c r="P33" s="38"/>
      <c r="Q33" s="34"/>
      <c r="R33" s="34"/>
      <c r="S33" s="35"/>
      <c r="T33" s="36"/>
      <c r="U33" s="37"/>
      <c r="V33" s="81"/>
    </row>
    <row r="34" spans="1:22" s="2" customFormat="1" ht="63">
      <c r="A34" s="28" t="s">
        <v>100</v>
      </c>
      <c r="B34" s="29"/>
      <c r="C34" s="30"/>
      <c r="D34" s="30"/>
      <c r="E34" s="75">
        <v>2</v>
      </c>
      <c r="F34" s="73"/>
      <c r="G34" s="73"/>
      <c r="H34" s="75">
        <v>2</v>
      </c>
      <c r="I34" s="74"/>
      <c r="J34" s="74"/>
      <c r="K34" s="75">
        <v>2</v>
      </c>
      <c r="L34" s="33" t="s">
        <v>98</v>
      </c>
      <c r="M34" s="29"/>
      <c r="N34" s="29"/>
      <c r="O34" s="29"/>
      <c r="P34" s="38"/>
      <c r="Q34" s="34"/>
      <c r="R34" s="34"/>
      <c r="S34" s="35"/>
      <c r="T34" s="36"/>
      <c r="U34" s="37"/>
      <c r="V34" s="81"/>
    </row>
    <row r="35" spans="1:22" s="70" customFormat="1" ht="26.25" customHeight="1">
      <c r="A35" s="65" t="s">
        <v>91</v>
      </c>
      <c r="B35" s="78">
        <f>B5+B14+B22+B30</f>
        <v>100</v>
      </c>
      <c r="C35" s="66"/>
      <c r="D35" s="66"/>
      <c r="E35" s="36"/>
      <c r="F35" s="66"/>
      <c r="G35" s="66"/>
      <c r="H35" s="36"/>
      <c r="I35" s="66"/>
      <c r="J35" s="66"/>
      <c r="K35" s="36"/>
      <c r="L35" s="67"/>
      <c r="M35" s="68"/>
      <c r="N35" s="68"/>
      <c r="O35" s="68"/>
      <c r="P35" s="69"/>
      <c r="Q35" s="69"/>
      <c r="R35" s="69"/>
      <c r="S35" s="43"/>
      <c r="T35" s="26" t="s">
        <v>69</v>
      </c>
      <c r="U35" s="77"/>
      <c r="V35" s="80">
        <f>(T5+T14+T22+T30)/100</f>
        <v>4.6175999999999995</v>
      </c>
    </row>
    <row r="36" spans="1:22" s="2" customFormat="1" ht="42">
      <c r="A36" s="23" t="s">
        <v>42</v>
      </c>
      <c r="B36" s="24">
        <v>20</v>
      </c>
      <c r="C36" s="25"/>
      <c r="D36" s="25"/>
      <c r="E36" s="26"/>
      <c r="F36" s="25"/>
      <c r="G36" s="25"/>
      <c r="H36" s="26"/>
      <c r="I36" s="25"/>
      <c r="J36" s="25"/>
      <c r="K36" s="26"/>
      <c r="L36" s="39"/>
      <c r="M36" s="24"/>
      <c r="N36" s="24"/>
      <c r="O36" s="24"/>
      <c r="P36" s="40"/>
      <c r="Q36" s="40"/>
      <c r="R36" s="40"/>
      <c r="S36" s="41"/>
      <c r="T36" s="26">
        <f>SUM(T37:T47)</f>
        <v>92.75999999999998</v>
      </c>
      <c r="U36" s="27">
        <f>T36/B36</f>
        <v>4.637999999999999</v>
      </c>
      <c r="V36" s="80">
        <f>T36/B36</f>
        <v>4.637999999999999</v>
      </c>
    </row>
    <row r="37" spans="1:22" s="2" customFormat="1" ht="42">
      <c r="A37" s="28" t="s">
        <v>43</v>
      </c>
      <c r="B37" s="29">
        <v>1.82</v>
      </c>
      <c r="C37" s="30"/>
      <c r="D37" s="30"/>
      <c r="E37" s="75">
        <v>5</v>
      </c>
      <c r="F37" s="73"/>
      <c r="G37" s="73"/>
      <c r="H37" s="75">
        <v>6</v>
      </c>
      <c r="I37" s="74"/>
      <c r="J37" s="74"/>
      <c r="K37" s="75">
        <v>6</v>
      </c>
      <c r="L37" s="64">
        <v>6</v>
      </c>
      <c r="M37" s="29"/>
      <c r="N37" s="29"/>
      <c r="O37" s="29"/>
      <c r="P37" s="34">
        <v>3</v>
      </c>
      <c r="Q37" s="34">
        <v>1</v>
      </c>
      <c r="R37" s="34">
        <v>1</v>
      </c>
      <c r="S37" s="35">
        <f aca="true" t="shared" si="4" ref="S37:S47">SUM(P37:R37)</f>
        <v>5</v>
      </c>
      <c r="T37" s="36">
        <f aca="true" t="shared" si="5" ref="T37:T47">(B37)*S37</f>
        <v>9.1</v>
      </c>
      <c r="U37" s="37"/>
      <c r="V37" s="81" t="s">
        <v>69</v>
      </c>
    </row>
    <row r="38" spans="1:22" s="2" customFormat="1" ht="42">
      <c r="A38" s="28" t="s">
        <v>44</v>
      </c>
      <c r="B38" s="29">
        <v>1.82</v>
      </c>
      <c r="C38" s="30"/>
      <c r="D38" s="30"/>
      <c r="E38" s="75" t="s">
        <v>103</v>
      </c>
      <c r="F38" s="73"/>
      <c r="G38" s="73"/>
      <c r="H38" s="75">
        <v>3</v>
      </c>
      <c r="I38" s="74"/>
      <c r="J38" s="74"/>
      <c r="K38" s="75">
        <v>4</v>
      </c>
      <c r="L38" s="64">
        <v>3</v>
      </c>
      <c r="M38" s="29"/>
      <c r="N38" s="29"/>
      <c r="O38" s="29"/>
      <c r="P38" s="38">
        <v>3</v>
      </c>
      <c r="Q38" s="34">
        <v>1</v>
      </c>
      <c r="R38" s="34">
        <v>1</v>
      </c>
      <c r="S38" s="35">
        <f t="shared" si="4"/>
        <v>5</v>
      </c>
      <c r="T38" s="36">
        <f t="shared" si="5"/>
        <v>9.1</v>
      </c>
      <c r="U38" s="37"/>
      <c r="V38" s="81"/>
    </row>
    <row r="39" spans="1:22" s="2" customFormat="1" ht="42">
      <c r="A39" s="28" t="s">
        <v>45</v>
      </c>
      <c r="B39" s="29">
        <v>1.82</v>
      </c>
      <c r="C39" s="30"/>
      <c r="D39" s="30"/>
      <c r="E39" s="75" t="s">
        <v>103</v>
      </c>
      <c r="F39" s="73"/>
      <c r="G39" s="73"/>
      <c r="H39" s="75">
        <v>5</v>
      </c>
      <c r="I39" s="74"/>
      <c r="J39" s="74"/>
      <c r="K39" s="75">
        <v>5</v>
      </c>
      <c r="L39" s="64">
        <v>5</v>
      </c>
      <c r="M39" s="29"/>
      <c r="N39" s="29"/>
      <c r="O39" s="29"/>
      <c r="P39" s="34">
        <v>3</v>
      </c>
      <c r="Q39" s="34">
        <v>1</v>
      </c>
      <c r="R39" s="34">
        <v>1</v>
      </c>
      <c r="S39" s="35">
        <f t="shared" si="4"/>
        <v>5</v>
      </c>
      <c r="T39" s="36">
        <f t="shared" si="5"/>
        <v>9.1</v>
      </c>
      <c r="U39" s="37"/>
      <c r="V39" s="81"/>
    </row>
    <row r="40" spans="1:22" s="2" customFormat="1" ht="42">
      <c r="A40" s="28" t="s">
        <v>46</v>
      </c>
      <c r="B40" s="29">
        <v>1.82</v>
      </c>
      <c r="C40" s="30"/>
      <c r="D40" s="30"/>
      <c r="E40" s="75">
        <v>3</v>
      </c>
      <c r="F40" s="73"/>
      <c r="G40" s="73"/>
      <c r="H40" s="75">
        <v>3</v>
      </c>
      <c r="I40" s="74"/>
      <c r="J40" s="74"/>
      <c r="K40" s="75">
        <v>4</v>
      </c>
      <c r="L40" s="64">
        <v>3</v>
      </c>
      <c r="M40" s="29"/>
      <c r="N40" s="29"/>
      <c r="O40" s="29"/>
      <c r="P40" s="34">
        <v>3</v>
      </c>
      <c r="Q40" s="34">
        <v>1</v>
      </c>
      <c r="R40" s="34">
        <v>1</v>
      </c>
      <c r="S40" s="35">
        <f t="shared" si="4"/>
        <v>5</v>
      </c>
      <c r="T40" s="36">
        <f t="shared" si="5"/>
        <v>9.1</v>
      </c>
      <c r="U40" s="37"/>
      <c r="V40" s="81"/>
    </row>
    <row r="41" spans="1:22" s="2" customFormat="1" ht="21">
      <c r="A41" s="28" t="s">
        <v>47</v>
      </c>
      <c r="B41" s="29">
        <v>1.82</v>
      </c>
      <c r="C41" s="30"/>
      <c r="D41" s="30"/>
      <c r="E41" s="75">
        <v>2</v>
      </c>
      <c r="F41" s="73"/>
      <c r="G41" s="73"/>
      <c r="H41" s="75">
        <v>3</v>
      </c>
      <c r="I41" s="74"/>
      <c r="J41" s="74"/>
      <c r="K41" s="75">
        <v>4</v>
      </c>
      <c r="L41" s="64">
        <v>4</v>
      </c>
      <c r="M41" s="29"/>
      <c r="N41" s="29"/>
      <c r="O41" s="29"/>
      <c r="P41" s="34">
        <v>3</v>
      </c>
      <c r="Q41" s="34">
        <v>1</v>
      </c>
      <c r="R41" s="34">
        <v>1</v>
      </c>
      <c r="S41" s="35">
        <f t="shared" si="4"/>
        <v>5</v>
      </c>
      <c r="T41" s="36">
        <f t="shared" si="5"/>
        <v>9.1</v>
      </c>
      <c r="U41" s="37"/>
      <c r="V41" s="81"/>
    </row>
    <row r="42" spans="1:22" s="2" customFormat="1" ht="42">
      <c r="A42" s="28" t="s">
        <v>48</v>
      </c>
      <c r="B42" s="29">
        <v>1.82</v>
      </c>
      <c r="C42" s="44">
        <v>145460477.61</v>
      </c>
      <c r="D42" s="30">
        <v>1268.5</v>
      </c>
      <c r="E42" s="36">
        <f>C42/D42</f>
        <v>114671.247623177</v>
      </c>
      <c r="F42" s="45">
        <v>598054807.68</v>
      </c>
      <c r="G42" s="32">
        <v>2099.24</v>
      </c>
      <c r="H42" s="36">
        <f>F42/G42</f>
        <v>284891.10710542864</v>
      </c>
      <c r="I42" s="44">
        <v>586792628.9</v>
      </c>
      <c r="J42" s="30">
        <v>2387.7</v>
      </c>
      <c r="K42" s="36">
        <f>I42/J42</f>
        <v>245756.43041420614</v>
      </c>
      <c r="L42" s="33" t="s">
        <v>104</v>
      </c>
      <c r="M42" s="29"/>
      <c r="N42" s="29"/>
      <c r="O42" s="29"/>
      <c r="P42" s="34">
        <v>3</v>
      </c>
      <c r="Q42" s="34">
        <v>1</v>
      </c>
      <c r="R42" s="34">
        <v>1</v>
      </c>
      <c r="S42" s="35">
        <f t="shared" si="4"/>
        <v>5</v>
      </c>
      <c r="T42" s="36">
        <f t="shared" si="5"/>
        <v>9.1</v>
      </c>
      <c r="U42" s="37"/>
      <c r="V42" s="81"/>
    </row>
    <row r="43" spans="1:22" s="2" customFormat="1" ht="42">
      <c r="A43" s="28" t="s">
        <v>49</v>
      </c>
      <c r="B43" s="29">
        <v>1.81</v>
      </c>
      <c r="C43" s="30">
        <v>200935518</v>
      </c>
      <c r="D43" s="30">
        <v>1268.5</v>
      </c>
      <c r="E43" s="36">
        <f>C43/D43</f>
        <v>158404.03468663775</v>
      </c>
      <c r="F43" s="45">
        <v>176120510</v>
      </c>
      <c r="G43" s="32">
        <v>2099.24</v>
      </c>
      <c r="H43" s="36">
        <f>F43/G43</f>
        <v>83897.27234618244</v>
      </c>
      <c r="I43" s="44">
        <v>214113559.3</v>
      </c>
      <c r="J43" s="30">
        <v>2387.7</v>
      </c>
      <c r="K43" s="36">
        <f>I43/J43</f>
        <v>89673.56003685556</v>
      </c>
      <c r="L43" s="33" t="s">
        <v>101</v>
      </c>
      <c r="M43" s="29"/>
      <c r="N43" s="29"/>
      <c r="O43" s="29"/>
      <c r="P43" s="34">
        <v>1</v>
      </c>
      <c r="Q43" s="34">
        <v>0</v>
      </c>
      <c r="R43" s="34">
        <v>1</v>
      </c>
      <c r="S43" s="35">
        <f t="shared" si="4"/>
        <v>2</v>
      </c>
      <c r="T43" s="36">
        <f t="shared" si="5"/>
        <v>3.62</v>
      </c>
      <c r="U43" s="37"/>
      <c r="V43" s="81"/>
    </row>
    <row r="44" spans="1:22" s="2" customFormat="1" ht="42">
      <c r="A44" s="28" t="s">
        <v>50</v>
      </c>
      <c r="B44" s="29">
        <v>1.81</v>
      </c>
      <c r="C44" s="29">
        <v>244344</v>
      </c>
      <c r="D44" s="30">
        <v>201179862</v>
      </c>
      <c r="E44" s="36">
        <f>C44/D44*100</f>
        <v>0.121455496375676</v>
      </c>
      <c r="F44" s="42">
        <v>11103520.27</v>
      </c>
      <c r="G44" s="32">
        <v>187224030.27</v>
      </c>
      <c r="H44" s="36">
        <f>F44/G44*100</f>
        <v>5.930606372476525</v>
      </c>
      <c r="I44" s="29">
        <v>19148903.53</v>
      </c>
      <c r="J44" s="30">
        <v>233262462.83</v>
      </c>
      <c r="K44" s="36">
        <f>I44/J44*100</f>
        <v>8.209166317495148</v>
      </c>
      <c r="L44" s="33">
        <v>6</v>
      </c>
      <c r="M44" s="29"/>
      <c r="N44" s="29"/>
      <c r="O44" s="29"/>
      <c r="P44" s="34">
        <v>2</v>
      </c>
      <c r="Q44" s="34">
        <v>1</v>
      </c>
      <c r="R44" s="34">
        <v>1</v>
      </c>
      <c r="S44" s="35">
        <f t="shared" si="4"/>
        <v>4</v>
      </c>
      <c r="T44" s="36">
        <f t="shared" si="5"/>
        <v>7.24</v>
      </c>
      <c r="U44" s="37"/>
      <c r="V44" s="81"/>
    </row>
    <row r="45" spans="1:22" s="2" customFormat="1" ht="42">
      <c r="A45" s="28" t="s">
        <v>51</v>
      </c>
      <c r="B45" s="29">
        <v>1.82</v>
      </c>
      <c r="C45" s="30">
        <v>18</v>
      </c>
      <c r="D45" s="30">
        <v>117</v>
      </c>
      <c r="E45" s="36">
        <f>C45/D45*100</f>
        <v>15.384615384615385</v>
      </c>
      <c r="F45" s="32">
        <v>52</v>
      </c>
      <c r="G45" s="32">
        <v>150</v>
      </c>
      <c r="H45" s="36">
        <f>F45/G45*100</f>
        <v>34.66666666666667</v>
      </c>
      <c r="I45" s="30">
        <v>91</v>
      </c>
      <c r="J45" s="30">
        <v>150</v>
      </c>
      <c r="K45" s="36">
        <f>I45/J45*100</f>
        <v>60.66666666666667</v>
      </c>
      <c r="L45" s="33">
        <v>60</v>
      </c>
      <c r="M45" s="29"/>
      <c r="N45" s="29"/>
      <c r="O45" s="29"/>
      <c r="P45" s="34">
        <v>3</v>
      </c>
      <c r="Q45" s="34">
        <v>1</v>
      </c>
      <c r="R45" s="34">
        <v>1</v>
      </c>
      <c r="S45" s="35">
        <f t="shared" si="4"/>
        <v>5</v>
      </c>
      <c r="T45" s="36">
        <f t="shared" si="5"/>
        <v>9.1</v>
      </c>
      <c r="U45" s="37"/>
      <c r="V45" s="81"/>
    </row>
    <row r="46" spans="1:22" s="2" customFormat="1" ht="42">
      <c r="A46" s="28" t="s">
        <v>52</v>
      </c>
      <c r="B46" s="29">
        <v>1.82</v>
      </c>
      <c r="C46" s="30">
        <v>2387275.55</v>
      </c>
      <c r="D46" s="30">
        <v>154</v>
      </c>
      <c r="E46" s="36">
        <f>C46/D46</f>
        <v>15501.789285714285</v>
      </c>
      <c r="F46" s="32">
        <v>4403889.77</v>
      </c>
      <c r="G46" s="32">
        <v>168</v>
      </c>
      <c r="H46" s="36">
        <f>F46/G46</f>
        <v>26213.62958333333</v>
      </c>
      <c r="I46" s="44">
        <v>4381161.99</v>
      </c>
      <c r="J46" s="30">
        <v>166</v>
      </c>
      <c r="K46" s="36">
        <f>I46/J46</f>
        <v>26392.542108433736</v>
      </c>
      <c r="L46" s="33">
        <v>20000</v>
      </c>
      <c r="M46" s="29"/>
      <c r="N46" s="29"/>
      <c r="O46" s="29"/>
      <c r="P46" s="34">
        <v>3</v>
      </c>
      <c r="Q46" s="34">
        <v>1</v>
      </c>
      <c r="R46" s="34">
        <v>1</v>
      </c>
      <c r="S46" s="35">
        <f t="shared" si="4"/>
        <v>5</v>
      </c>
      <c r="T46" s="36">
        <f t="shared" si="5"/>
        <v>9.1</v>
      </c>
      <c r="U46" s="37"/>
      <c r="V46" s="81"/>
    </row>
    <row r="47" spans="1:22" s="2" customFormat="1" ht="42">
      <c r="A47" s="28" t="s">
        <v>67</v>
      </c>
      <c r="B47" s="29">
        <v>1.82</v>
      </c>
      <c r="C47" s="30">
        <v>154</v>
      </c>
      <c r="D47" s="30">
        <v>154</v>
      </c>
      <c r="E47" s="36">
        <f>C47/D47*100</f>
        <v>100</v>
      </c>
      <c r="F47" s="32">
        <v>150.5</v>
      </c>
      <c r="G47" s="32">
        <v>150.5</v>
      </c>
      <c r="H47" s="36">
        <f>F47/G47*100</f>
        <v>100</v>
      </c>
      <c r="I47" s="30">
        <v>171.5</v>
      </c>
      <c r="J47" s="30">
        <v>171.5</v>
      </c>
      <c r="K47" s="36">
        <f>I47/J47*100</f>
        <v>100</v>
      </c>
      <c r="L47" s="33">
        <v>100</v>
      </c>
      <c r="M47" s="29"/>
      <c r="N47" s="29"/>
      <c r="O47" s="29"/>
      <c r="P47" s="34">
        <v>3</v>
      </c>
      <c r="Q47" s="34">
        <v>1</v>
      </c>
      <c r="R47" s="34">
        <v>1</v>
      </c>
      <c r="S47" s="35">
        <f t="shared" si="4"/>
        <v>5</v>
      </c>
      <c r="T47" s="36">
        <f t="shared" si="5"/>
        <v>9.1</v>
      </c>
      <c r="U47" s="37"/>
      <c r="V47" s="81"/>
    </row>
    <row r="48" spans="1:22" s="2" customFormat="1" ht="42">
      <c r="A48" s="23" t="s">
        <v>66</v>
      </c>
      <c r="B48" s="24">
        <v>20</v>
      </c>
      <c r="C48" s="25"/>
      <c r="D48" s="25"/>
      <c r="E48" s="36"/>
      <c r="F48" s="25"/>
      <c r="G48" s="25"/>
      <c r="H48" s="36"/>
      <c r="I48" s="25"/>
      <c r="J48" s="25"/>
      <c r="K48" s="36"/>
      <c r="L48" s="39"/>
      <c r="M48" s="24"/>
      <c r="N48" s="24"/>
      <c r="O48" s="24"/>
      <c r="P48" s="40"/>
      <c r="Q48" s="40"/>
      <c r="R48" s="40"/>
      <c r="S48" s="41"/>
      <c r="T48" s="26">
        <f>SUM(T49:T57)</f>
        <v>88.9</v>
      </c>
      <c r="U48" s="27">
        <f>T48/B48</f>
        <v>4.445</v>
      </c>
      <c r="V48" s="80">
        <f>T48/B48</f>
        <v>4.445</v>
      </c>
    </row>
    <row r="49" spans="1:22" s="2" customFormat="1" ht="21">
      <c r="A49" s="28" t="s">
        <v>53</v>
      </c>
      <c r="B49" s="29">
        <v>2.22</v>
      </c>
      <c r="C49" s="30" t="s">
        <v>103</v>
      </c>
      <c r="D49" s="30" t="s">
        <v>103</v>
      </c>
      <c r="E49" s="36" t="s">
        <v>103</v>
      </c>
      <c r="F49" s="32">
        <v>23</v>
      </c>
      <c r="G49" s="32">
        <v>23</v>
      </c>
      <c r="H49" s="36">
        <f>F49/G49*100</f>
        <v>100</v>
      </c>
      <c r="I49" s="30">
        <v>25</v>
      </c>
      <c r="J49" s="30">
        <v>25</v>
      </c>
      <c r="K49" s="36">
        <f>I49/J49*100</f>
        <v>100</v>
      </c>
      <c r="L49" s="33">
        <v>100</v>
      </c>
      <c r="M49" s="29"/>
      <c r="N49" s="29"/>
      <c r="O49" s="29"/>
      <c r="P49" s="34">
        <v>3</v>
      </c>
      <c r="Q49" s="34">
        <v>1</v>
      </c>
      <c r="R49" s="34">
        <v>1</v>
      </c>
      <c r="S49" s="35">
        <f aca="true" t="shared" si="6" ref="S49:S57">SUM(P49:R49)</f>
        <v>5</v>
      </c>
      <c r="T49" s="36">
        <f aca="true" t="shared" si="7" ref="T49:T57">(B49)*S49</f>
        <v>11.100000000000001</v>
      </c>
      <c r="U49" s="37"/>
      <c r="V49" s="81" t="s">
        <v>68</v>
      </c>
    </row>
    <row r="50" spans="1:22" s="2" customFormat="1" ht="42">
      <c r="A50" s="28" t="s">
        <v>54</v>
      </c>
      <c r="B50" s="29">
        <v>2.22</v>
      </c>
      <c r="C50" s="30">
        <v>1232</v>
      </c>
      <c r="D50" s="30">
        <v>117</v>
      </c>
      <c r="E50" s="36">
        <f>C50/D50</f>
        <v>10.52991452991453</v>
      </c>
      <c r="F50" s="32">
        <v>2272.11</v>
      </c>
      <c r="G50" s="32">
        <v>150</v>
      </c>
      <c r="H50" s="36">
        <f>F50/G50</f>
        <v>15.147400000000001</v>
      </c>
      <c r="I50" s="30">
        <v>2404.93</v>
      </c>
      <c r="J50" s="30">
        <v>150</v>
      </c>
      <c r="K50" s="36">
        <f>I50/J50</f>
        <v>16.032866666666667</v>
      </c>
      <c r="L50" s="33">
        <v>15</v>
      </c>
      <c r="M50" s="29"/>
      <c r="N50" s="29"/>
      <c r="O50" s="29"/>
      <c r="P50" s="38">
        <v>1</v>
      </c>
      <c r="Q50" s="34">
        <v>0</v>
      </c>
      <c r="R50" s="34">
        <v>1</v>
      </c>
      <c r="S50" s="35">
        <f t="shared" si="6"/>
        <v>2</v>
      </c>
      <c r="T50" s="36">
        <f t="shared" si="7"/>
        <v>4.44</v>
      </c>
      <c r="U50" s="37"/>
      <c r="V50" s="81"/>
    </row>
    <row r="51" spans="1:22" s="2" customFormat="1" ht="42">
      <c r="A51" s="28" t="s">
        <v>55</v>
      </c>
      <c r="B51" s="29">
        <v>2.22</v>
      </c>
      <c r="C51" s="30">
        <v>51</v>
      </c>
      <c r="D51" s="30">
        <v>154</v>
      </c>
      <c r="E51" s="36">
        <f>C51/D51*100</f>
        <v>33.116883116883116</v>
      </c>
      <c r="F51" s="32">
        <v>76</v>
      </c>
      <c r="G51" s="32">
        <v>168</v>
      </c>
      <c r="H51" s="36">
        <f>F51/G51*100</f>
        <v>45.23809523809524</v>
      </c>
      <c r="I51" s="30">
        <v>82.5</v>
      </c>
      <c r="J51" s="30">
        <v>166</v>
      </c>
      <c r="K51" s="36">
        <f>I51/J51*100</f>
        <v>49.6987951807229</v>
      </c>
      <c r="L51" s="33">
        <v>43</v>
      </c>
      <c r="M51" s="29"/>
      <c r="N51" s="29"/>
      <c r="O51" s="29"/>
      <c r="P51" s="34">
        <v>2</v>
      </c>
      <c r="Q51" s="34">
        <v>1</v>
      </c>
      <c r="R51" s="34">
        <v>1</v>
      </c>
      <c r="S51" s="35">
        <f t="shared" si="6"/>
        <v>4</v>
      </c>
      <c r="T51" s="36">
        <f t="shared" si="7"/>
        <v>8.88</v>
      </c>
      <c r="U51" s="37"/>
      <c r="V51" s="81"/>
    </row>
    <row r="52" spans="1:22" s="2" customFormat="1" ht="42">
      <c r="A52" s="28" t="s">
        <v>56</v>
      </c>
      <c r="B52" s="29">
        <v>2.22</v>
      </c>
      <c r="C52" s="30">
        <v>58</v>
      </c>
      <c r="D52" s="30">
        <v>154</v>
      </c>
      <c r="E52" s="36">
        <f>C52/D52*100</f>
        <v>37.66233766233766</v>
      </c>
      <c r="F52" s="32">
        <v>78</v>
      </c>
      <c r="G52" s="32">
        <v>168</v>
      </c>
      <c r="H52" s="36">
        <f>F52/G52*100</f>
        <v>46.42857142857143</v>
      </c>
      <c r="I52" s="30">
        <v>83</v>
      </c>
      <c r="J52" s="30">
        <v>166</v>
      </c>
      <c r="K52" s="36">
        <f>I52/J52*100</f>
        <v>50</v>
      </c>
      <c r="L52" s="33">
        <v>48</v>
      </c>
      <c r="M52" s="29"/>
      <c r="N52" s="29"/>
      <c r="O52" s="29"/>
      <c r="P52" s="34">
        <v>2</v>
      </c>
      <c r="Q52" s="34">
        <v>1</v>
      </c>
      <c r="R52" s="34">
        <v>1</v>
      </c>
      <c r="S52" s="35">
        <f t="shared" si="6"/>
        <v>4</v>
      </c>
      <c r="T52" s="36">
        <f t="shared" si="7"/>
        <v>8.88</v>
      </c>
      <c r="U52" s="37"/>
      <c r="V52" s="81"/>
    </row>
    <row r="53" spans="1:22" s="2" customFormat="1" ht="42">
      <c r="A53" s="28" t="s">
        <v>57</v>
      </c>
      <c r="B53" s="29">
        <v>2.22</v>
      </c>
      <c r="C53" s="30"/>
      <c r="D53" s="30"/>
      <c r="E53" s="75" t="s">
        <v>98</v>
      </c>
      <c r="F53" s="73"/>
      <c r="G53" s="73"/>
      <c r="H53" s="75" t="s">
        <v>98</v>
      </c>
      <c r="I53" s="74"/>
      <c r="J53" s="74"/>
      <c r="K53" s="75">
        <v>4</v>
      </c>
      <c r="L53" s="64">
        <v>4</v>
      </c>
      <c r="M53" s="29"/>
      <c r="N53" s="29"/>
      <c r="O53" s="29"/>
      <c r="P53" s="34">
        <v>3</v>
      </c>
      <c r="Q53" s="34">
        <v>1</v>
      </c>
      <c r="R53" s="34">
        <v>1</v>
      </c>
      <c r="S53" s="35">
        <f t="shared" si="6"/>
        <v>5</v>
      </c>
      <c r="T53" s="36">
        <f t="shared" si="7"/>
        <v>11.100000000000001</v>
      </c>
      <c r="U53" s="37"/>
      <c r="V53" s="81"/>
    </row>
    <row r="54" spans="1:22" s="2" customFormat="1" ht="42">
      <c r="A54" s="28" t="s">
        <v>58</v>
      </c>
      <c r="B54" s="29">
        <v>2.23</v>
      </c>
      <c r="C54" s="30"/>
      <c r="D54" s="30"/>
      <c r="E54" s="75">
        <v>5</v>
      </c>
      <c r="F54" s="73"/>
      <c r="G54" s="73"/>
      <c r="H54" s="75">
        <v>7</v>
      </c>
      <c r="I54" s="74"/>
      <c r="J54" s="74"/>
      <c r="K54" s="75">
        <v>7</v>
      </c>
      <c r="L54" s="64">
        <v>7</v>
      </c>
      <c r="M54" s="29"/>
      <c r="N54" s="29"/>
      <c r="O54" s="29"/>
      <c r="P54" s="34">
        <v>3</v>
      </c>
      <c r="Q54" s="34">
        <v>1</v>
      </c>
      <c r="R54" s="34">
        <v>1</v>
      </c>
      <c r="S54" s="35">
        <f t="shared" si="6"/>
        <v>5</v>
      </c>
      <c r="T54" s="36">
        <f t="shared" si="7"/>
        <v>11.15</v>
      </c>
      <c r="U54" s="37"/>
      <c r="V54" s="81"/>
    </row>
    <row r="55" spans="1:22" s="2" customFormat="1" ht="42">
      <c r="A55" s="28" t="s">
        <v>59</v>
      </c>
      <c r="B55" s="29">
        <v>2.23</v>
      </c>
      <c r="C55" s="30"/>
      <c r="D55" s="30"/>
      <c r="E55" s="36">
        <v>4.07</v>
      </c>
      <c r="F55" s="32"/>
      <c r="G55" s="32"/>
      <c r="H55" s="36">
        <v>4.1</v>
      </c>
      <c r="I55" s="30"/>
      <c r="J55" s="30"/>
      <c r="K55" s="36">
        <v>4.11</v>
      </c>
      <c r="L55" s="33" t="s">
        <v>102</v>
      </c>
      <c r="M55" s="29"/>
      <c r="N55" s="29"/>
      <c r="O55" s="29"/>
      <c r="P55" s="34">
        <v>3</v>
      </c>
      <c r="Q55" s="34">
        <v>1</v>
      </c>
      <c r="R55" s="34">
        <v>1</v>
      </c>
      <c r="S55" s="35">
        <f t="shared" si="6"/>
        <v>5</v>
      </c>
      <c r="T55" s="36">
        <f t="shared" si="7"/>
        <v>11.15</v>
      </c>
      <c r="U55" s="37"/>
      <c r="V55" s="81"/>
    </row>
    <row r="56" spans="1:22" s="2" customFormat="1" ht="45.75" customHeight="1">
      <c r="A56" s="28" t="s">
        <v>60</v>
      </c>
      <c r="B56" s="29">
        <v>2.22</v>
      </c>
      <c r="C56" s="30">
        <v>1798</v>
      </c>
      <c r="D56" s="30">
        <v>1798</v>
      </c>
      <c r="E56" s="36">
        <f>C56/D56*100</f>
        <v>100</v>
      </c>
      <c r="F56" s="32">
        <v>2587</v>
      </c>
      <c r="G56" s="32">
        <v>2587</v>
      </c>
      <c r="H56" s="36">
        <f>F56/G56*100</f>
        <v>100</v>
      </c>
      <c r="I56" s="30">
        <v>2951</v>
      </c>
      <c r="J56" s="30">
        <v>2951</v>
      </c>
      <c r="K56" s="36">
        <f>I56/J56*100</f>
        <v>100</v>
      </c>
      <c r="L56" s="33">
        <v>100</v>
      </c>
      <c r="M56" s="29"/>
      <c r="N56" s="29"/>
      <c r="O56" s="29"/>
      <c r="P56" s="34">
        <v>3</v>
      </c>
      <c r="Q56" s="34">
        <v>1</v>
      </c>
      <c r="R56" s="34">
        <v>1</v>
      </c>
      <c r="S56" s="35">
        <f t="shared" si="6"/>
        <v>5</v>
      </c>
      <c r="T56" s="36">
        <f t="shared" si="7"/>
        <v>11.100000000000001</v>
      </c>
      <c r="U56" s="37"/>
      <c r="V56" s="81"/>
    </row>
    <row r="57" spans="1:22" s="2" customFormat="1" ht="42">
      <c r="A57" s="28" t="s">
        <v>61</v>
      </c>
      <c r="B57" s="29">
        <v>2.22</v>
      </c>
      <c r="C57" s="30">
        <v>5721358</v>
      </c>
      <c r="D57" s="30">
        <v>1268.5</v>
      </c>
      <c r="E57" s="36">
        <f>C57/D57</f>
        <v>4510.333464722113</v>
      </c>
      <c r="F57" s="32">
        <v>12946783.05</v>
      </c>
      <c r="G57" s="32">
        <v>2099.24</v>
      </c>
      <c r="H57" s="36">
        <f>F57/G57</f>
        <v>6167.366785122235</v>
      </c>
      <c r="I57" s="30">
        <v>40410939.92</v>
      </c>
      <c r="J57" s="30">
        <v>2387.7</v>
      </c>
      <c r="K57" s="36">
        <f>I57/J57</f>
        <v>16924.63036394857</v>
      </c>
      <c r="L57" s="33">
        <v>7500</v>
      </c>
      <c r="M57" s="29"/>
      <c r="N57" s="29"/>
      <c r="O57" s="29"/>
      <c r="P57" s="34">
        <v>3</v>
      </c>
      <c r="Q57" s="34">
        <v>1</v>
      </c>
      <c r="R57" s="34">
        <v>1</v>
      </c>
      <c r="S57" s="35">
        <f t="shared" si="6"/>
        <v>5</v>
      </c>
      <c r="T57" s="36">
        <f t="shared" si="7"/>
        <v>11.100000000000001</v>
      </c>
      <c r="U57" s="37"/>
      <c r="V57" s="81"/>
    </row>
    <row r="58" spans="1:22" s="2" customFormat="1" ht="42">
      <c r="A58" s="23" t="s">
        <v>62</v>
      </c>
      <c r="B58" s="24">
        <v>20</v>
      </c>
      <c r="C58" s="25"/>
      <c r="D58" s="25"/>
      <c r="E58" s="26"/>
      <c r="F58" s="25"/>
      <c r="G58" s="25"/>
      <c r="H58" s="26"/>
      <c r="I58" s="25"/>
      <c r="J58" s="25"/>
      <c r="K58" s="26"/>
      <c r="L58" s="39"/>
      <c r="M58" s="24"/>
      <c r="N58" s="24"/>
      <c r="O58" s="24"/>
      <c r="P58" s="40"/>
      <c r="Q58" s="40"/>
      <c r="R58" s="40"/>
      <c r="S58" s="41"/>
      <c r="T58" s="26">
        <f>SUM(T59:T60)</f>
        <v>100</v>
      </c>
      <c r="U58" s="27">
        <f>T58/B58</f>
        <v>5</v>
      </c>
      <c r="V58" s="80">
        <f>T58/B58</f>
        <v>5</v>
      </c>
    </row>
    <row r="59" spans="1:22" s="2" customFormat="1" ht="42">
      <c r="A59" s="28" t="s">
        <v>63</v>
      </c>
      <c r="B59" s="29">
        <v>10</v>
      </c>
      <c r="C59" s="30"/>
      <c r="D59" s="30"/>
      <c r="E59" s="75">
        <v>4</v>
      </c>
      <c r="F59" s="73"/>
      <c r="G59" s="73"/>
      <c r="H59" s="75">
        <v>5</v>
      </c>
      <c r="I59" s="74"/>
      <c r="J59" s="74"/>
      <c r="K59" s="75">
        <v>5</v>
      </c>
      <c r="L59" s="33">
        <v>5</v>
      </c>
      <c r="M59" s="29"/>
      <c r="N59" s="29"/>
      <c r="O59" s="29"/>
      <c r="P59" s="34">
        <v>3</v>
      </c>
      <c r="Q59" s="34">
        <v>1</v>
      </c>
      <c r="R59" s="34">
        <v>1</v>
      </c>
      <c r="S59" s="35">
        <f>SUM(P59:R59)</f>
        <v>5</v>
      </c>
      <c r="T59" s="36">
        <f>(B59)*S59</f>
        <v>50</v>
      </c>
      <c r="U59" s="37"/>
      <c r="V59" s="81" t="s">
        <v>69</v>
      </c>
    </row>
    <row r="60" spans="1:22" s="2" customFormat="1" ht="42">
      <c r="A60" s="28" t="s">
        <v>64</v>
      </c>
      <c r="B60" s="29">
        <v>10</v>
      </c>
      <c r="C60" s="30"/>
      <c r="D60" s="30"/>
      <c r="E60" s="75">
        <v>5</v>
      </c>
      <c r="F60" s="73"/>
      <c r="G60" s="73"/>
      <c r="H60" s="75">
        <v>5</v>
      </c>
      <c r="I60" s="74"/>
      <c r="J60" s="74"/>
      <c r="K60" s="75">
        <v>5</v>
      </c>
      <c r="L60" s="33">
        <v>5</v>
      </c>
      <c r="M60" s="29"/>
      <c r="N60" s="29"/>
      <c r="O60" s="29"/>
      <c r="P60" s="38">
        <v>3</v>
      </c>
      <c r="Q60" s="34">
        <v>1</v>
      </c>
      <c r="R60" s="34">
        <v>1</v>
      </c>
      <c r="S60" s="35">
        <f>SUM(P60:R60)</f>
        <v>5</v>
      </c>
      <c r="T60" s="36">
        <f>(B60)*S60</f>
        <v>50</v>
      </c>
      <c r="U60" s="37"/>
      <c r="V60" s="81"/>
    </row>
    <row r="61" spans="1:22" s="2" customFormat="1" ht="21">
      <c r="A61" s="46"/>
      <c r="B61" s="47">
        <v>160</v>
      </c>
      <c r="C61" s="48"/>
      <c r="D61" s="48"/>
      <c r="E61" s="49"/>
      <c r="F61" s="48"/>
      <c r="G61" s="48"/>
      <c r="H61" s="49"/>
      <c r="I61" s="50"/>
      <c r="J61" s="50"/>
      <c r="K61" s="49"/>
      <c r="L61" s="47"/>
      <c r="M61" s="47"/>
      <c r="N61" s="47"/>
      <c r="O61" s="47"/>
      <c r="P61" s="47"/>
      <c r="Q61" s="47"/>
      <c r="R61" s="47"/>
      <c r="S61" s="51"/>
      <c r="T61" s="71" t="s">
        <v>69</v>
      </c>
      <c r="U61" s="52"/>
      <c r="V61" s="80">
        <f>SUM(T5,T14,T22,T30,T36,T48,T58)/B61</f>
        <v>4.646375</v>
      </c>
    </row>
    <row r="62" spans="1:30" s="1" customFormat="1" ht="13.5">
      <c r="A62" s="6"/>
      <c r="B62" s="7"/>
      <c r="C62" s="7"/>
      <c r="D62" s="7"/>
      <c r="E62" s="12"/>
      <c r="F62" s="7"/>
      <c r="G62" s="7"/>
      <c r="H62" s="12"/>
      <c r="I62" s="13"/>
      <c r="J62" s="13"/>
      <c r="K62" s="12"/>
      <c r="L62" s="7"/>
      <c r="M62" s="7"/>
      <c r="N62" s="7"/>
      <c r="O62" s="7"/>
      <c r="P62" s="7"/>
      <c r="Q62" s="7"/>
      <c r="R62" s="7"/>
      <c r="S62" s="12"/>
      <c r="T62" s="12"/>
      <c r="U62" s="12"/>
      <c r="V62" s="83"/>
      <c r="W62" s="7"/>
      <c r="X62" s="7"/>
      <c r="Y62" s="7"/>
      <c r="Z62" s="7"/>
      <c r="AA62" s="7"/>
      <c r="AB62" s="7"/>
      <c r="AC62" s="7"/>
      <c r="AD62" s="7"/>
    </row>
    <row r="63" spans="1:30" s="1" customFormat="1" ht="13.5">
      <c r="A63" s="6"/>
      <c r="B63" s="7"/>
      <c r="C63" s="7"/>
      <c r="D63" s="7"/>
      <c r="E63" s="12"/>
      <c r="F63" s="7"/>
      <c r="G63" s="7"/>
      <c r="H63" s="12"/>
      <c r="I63" s="13"/>
      <c r="J63" s="13"/>
      <c r="K63" s="12"/>
      <c r="L63" s="7"/>
      <c r="M63" s="7"/>
      <c r="N63" s="7"/>
      <c r="O63" s="7"/>
      <c r="P63" s="7"/>
      <c r="Q63" s="7"/>
      <c r="R63" s="7"/>
      <c r="S63" s="12"/>
      <c r="T63" s="12"/>
      <c r="U63" s="12"/>
      <c r="V63" s="83"/>
      <c r="W63" s="7"/>
      <c r="X63" s="7"/>
      <c r="Y63" s="7"/>
      <c r="Z63" s="7"/>
      <c r="AA63" s="7"/>
      <c r="AB63" s="7"/>
      <c r="AC63" s="7"/>
      <c r="AD63" s="7"/>
    </row>
    <row r="64" spans="1:22" s="1" customFormat="1" ht="13.5">
      <c r="A64" s="3"/>
      <c r="E64" s="11"/>
      <c r="H64" s="11"/>
      <c r="I64" s="14"/>
      <c r="J64" s="14"/>
      <c r="K64" s="11"/>
      <c r="S64" s="11"/>
      <c r="T64" s="11"/>
      <c r="U64" s="11"/>
      <c r="V64" s="84"/>
    </row>
    <row r="65" spans="1:22" s="1" customFormat="1" ht="13.5">
      <c r="A65" s="3"/>
      <c r="E65" s="11"/>
      <c r="H65" s="11"/>
      <c r="I65" s="14"/>
      <c r="J65" s="14"/>
      <c r="K65" s="11"/>
      <c r="S65" s="11"/>
      <c r="T65" s="11"/>
      <c r="U65" s="11"/>
      <c r="V65" s="84"/>
    </row>
    <row r="66" spans="1:22" s="1" customFormat="1" ht="13.5">
      <c r="A66" s="3"/>
      <c r="E66" s="11"/>
      <c r="H66" s="11"/>
      <c r="I66" s="14"/>
      <c r="J66" s="14"/>
      <c r="K66" s="11"/>
      <c r="S66" s="11"/>
      <c r="T66" s="11"/>
      <c r="U66" s="11"/>
      <c r="V66" s="84"/>
    </row>
    <row r="67" spans="1:22" s="1" customFormat="1" ht="13.5">
      <c r="A67" s="3"/>
      <c r="E67" s="11"/>
      <c r="H67" s="11"/>
      <c r="I67" s="14"/>
      <c r="J67" s="14"/>
      <c r="K67" s="11"/>
      <c r="S67" s="11"/>
      <c r="T67" s="11"/>
      <c r="U67" s="11"/>
      <c r="V67" s="84"/>
    </row>
    <row r="68" spans="1:22" s="1" customFormat="1" ht="13.5">
      <c r="A68" s="3"/>
      <c r="E68" s="11"/>
      <c r="H68" s="11"/>
      <c r="I68" s="14"/>
      <c r="J68" s="14"/>
      <c r="K68" s="11"/>
      <c r="S68" s="11"/>
      <c r="T68" s="11"/>
      <c r="U68" s="11"/>
      <c r="V68" s="84"/>
    </row>
    <row r="69" spans="1:22" s="1" customFormat="1" ht="13.5">
      <c r="A69" s="3"/>
      <c r="E69" s="11"/>
      <c r="H69" s="11"/>
      <c r="I69" s="14"/>
      <c r="J69" s="14"/>
      <c r="K69" s="11"/>
      <c r="S69" s="11"/>
      <c r="T69" s="11"/>
      <c r="U69" s="11"/>
      <c r="V69" s="84"/>
    </row>
    <row r="70" spans="1:22" s="1" customFormat="1" ht="13.5">
      <c r="A70" s="3"/>
      <c r="E70" s="11"/>
      <c r="H70" s="11"/>
      <c r="I70" s="14"/>
      <c r="J70" s="14"/>
      <c r="K70" s="11"/>
      <c r="S70" s="11"/>
      <c r="T70" s="11"/>
      <c r="U70" s="11"/>
      <c r="V70" s="84"/>
    </row>
    <row r="71" spans="1:22" s="1" customFormat="1" ht="13.5">
      <c r="A71" s="3"/>
      <c r="E71" s="11"/>
      <c r="H71" s="11"/>
      <c r="I71" s="14"/>
      <c r="J71" s="14"/>
      <c r="K71" s="11"/>
      <c r="S71" s="11"/>
      <c r="T71" s="11"/>
      <c r="U71" s="11"/>
      <c r="V71" s="84"/>
    </row>
    <row r="72" spans="1:22" s="1" customFormat="1" ht="13.5">
      <c r="A72" s="3"/>
      <c r="E72" s="11"/>
      <c r="H72" s="11"/>
      <c r="I72" s="14"/>
      <c r="J72" s="14"/>
      <c r="K72" s="11"/>
      <c r="S72" s="11"/>
      <c r="T72" s="11"/>
      <c r="U72" s="11"/>
      <c r="V72" s="84"/>
    </row>
    <row r="73" spans="1:22" s="1" customFormat="1" ht="13.5">
      <c r="A73" s="3"/>
      <c r="E73" s="11"/>
      <c r="H73" s="11"/>
      <c r="I73" s="14"/>
      <c r="J73" s="14"/>
      <c r="K73" s="11"/>
      <c r="S73" s="11"/>
      <c r="T73" s="11"/>
      <c r="U73" s="11"/>
      <c r="V73" s="84"/>
    </row>
    <row r="74" spans="1:22" s="1" customFormat="1" ht="13.5">
      <c r="A74" s="3"/>
      <c r="E74" s="11"/>
      <c r="H74" s="11"/>
      <c r="I74" s="14"/>
      <c r="J74" s="14"/>
      <c r="K74" s="11"/>
      <c r="S74" s="11"/>
      <c r="T74" s="11"/>
      <c r="U74" s="11"/>
      <c r="V74" s="84"/>
    </row>
    <row r="75" spans="1:22" s="1" customFormat="1" ht="13.5">
      <c r="A75" s="3"/>
      <c r="E75" s="11"/>
      <c r="H75" s="11"/>
      <c r="I75" s="14"/>
      <c r="J75" s="14"/>
      <c r="K75" s="11"/>
      <c r="S75" s="11"/>
      <c r="T75" s="11"/>
      <c r="U75" s="11"/>
      <c r="V75" s="84"/>
    </row>
    <row r="76" spans="1:22" s="1" customFormat="1" ht="13.5">
      <c r="A76" s="3"/>
      <c r="E76" s="11"/>
      <c r="H76" s="11"/>
      <c r="I76" s="14"/>
      <c r="J76" s="14"/>
      <c r="K76" s="11"/>
      <c r="S76" s="11"/>
      <c r="T76" s="11"/>
      <c r="U76" s="11"/>
      <c r="V76" s="84"/>
    </row>
    <row r="77" spans="1:22" s="1" customFormat="1" ht="13.5">
      <c r="A77" s="3"/>
      <c r="E77" s="11"/>
      <c r="H77" s="11"/>
      <c r="I77" s="14"/>
      <c r="J77" s="14"/>
      <c r="K77" s="11"/>
      <c r="S77" s="11"/>
      <c r="T77" s="11"/>
      <c r="U77" s="11"/>
      <c r="V77" s="84"/>
    </row>
    <row r="78" spans="1:22" s="1" customFormat="1" ht="13.5">
      <c r="A78" s="3"/>
      <c r="E78" s="11"/>
      <c r="H78" s="11"/>
      <c r="I78" s="14"/>
      <c r="J78" s="14"/>
      <c r="K78" s="11"/>
      <c r="S78" s="11"/>
      <c r="T78" s="11"/>
      <c r="U78" s="11"/>
      <c r="V78" s="84"/>
    </row>
    <row r="79" spans="1:22" s="1" customFormat="1" ht="13.5">
      <c r="A79" s="3"/>
      <c r="E79" s="11"/>
      <c r="H79" s="11"/>
      <c r="I79" s="14"/>
      <c r="J79" s="14"/>
      <c r="K79" s="11"/>
      <c r="S79" s="11"/>
      <c r="T79" s="11"/>
      <c r="U79" s="11"/>
      <c r="V79" s="84"/>
    </row>
    <row r="80" spans="1:22" s="1" customFormat="1" ht="13.5">
      <c r="A80" s="3"/>
      <c r="E80" s="11"/>
      <c r="H80" s="11"/>
      <c r="I80" s="14"/>
      <c r="J80" s="14"/>
      <c r="K80" s="11"/>
      <c r="S80" s="11"/>
      <c r="T80" s="11"/>
      <c r="U80" s="11"/>
      <c r="V80" s="84"/>
    </row>
    <row r="81" spans="1:22" s="1" customFormat="1" ht="13.5">
      <c r="A81" s="3"/>
      <c r="E81" s="11"/>
      <c r="H81" s="11"/>
      <c r="I81" s="14"/>
      <c r="J81" s="14"/>
      <c r="K81" s="11"/>
      <c r="S81" s="11"/>
      <c r="T81" s="11"/>
      <c r="U81" s="11"/>
      <c r="V81" s="84"/>
    </row>
    <row r="82" spans="1:22" s="1" customFormat="1" ht="13.5">
      <c r="A82" s="3"/>
      <c r="E82" s="11"/>
      <c r="H82" s="11"/>
      <c r="I82" s="14"/>
      <c r="J82" s="14"/>
      <c r="K82" s="11"/>
      <c r="S82" s="11"/>
      <c r="T82" s="11"/>
      <c r="U82" s="11"/>
      <c r="V82" s="84"/>
    </row>
    <row r="83" spans="1:22" s="1" customFormat="1" ht="13.5">
      <c r="A83" s="3"/>
      <c r="E83" s="11"/>
      <c r="H83" s="11"/>
      <c r="I83" s="14"/>
      <c r="J83" s="14"/>
      <c r="K83" s="11"/>
      <c r="S83" s="11"/>
      <c r="T83" s="11"/>
      <c r="U83" s="11"/>
      <c r="V83" s="84"/>
    </row>
  </sheetData>
  <mergeCells count="9">
    <mergeCell ref="A2:V2"/>
    <mergeCell ref="A1:V1"/>
    <mergeCell ref="C3:K3"/>
    <mergeCell ref="M3:O3"/>
    <mergeCell ref="T3:T4"/>
    <mergeCell ref="B3:B4"/>
    <mergeCell ref="A3:A4"/>
    <mergeCell ref="L3:L4"/>
    <mergeCell ref="P3:S3"/>
  </mergeCells>
  <printOptions horizontalCentered="1"/>
  <pageMargins left="0.3937007874015748" right="0.3937007874015748" top="1.1811023622047245" bottom="0.4724409448818898" header="0.75" footer="0.31"/>
  <pageSetup firstPageNumber="70" useFirstPageNumber="1" horizontalDpi="600" verticalDpi="600" orientation="landscape" paperSize="9" scale="67" r:id="rId3"/>
  <headerFooter alignWithMargins="0">
    <oddHeader>&amp;C&amp;G</oddHeader>
    <oddFooter>&amp;C&amp;"Angsana New,Regular"&amp;14&amp;P</oddFooter>
  </headerFooter>
  <rowBreaks count="4" manualBreakCount="4">
    <brk id="19" max="21" man="1"/>
    <brk id="32" max="21" man="1"/>
    <brk id="46" max="21" man="1"/>
    <brk id="61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6" sqref="B16"/>
    </sheetView>
  </sheetViews>
  <sheetFormatPr defaultColWidth="9.140625" defaultRowHeight="12.75"/>
  <cols>
    <col min="1" max="1" width="22.421875" style="8" bestFit="1" customWidth="1"/>
    <col min="2" max="2" width="20.00390625" style="8" customWidth="1"/>
    <col min="3" max="3" width="26.00390625" style="8" bestFit="1" customWidth="1"/>
    <col min="4" max="16384" width="9.140625" style="8" customWidth="1"/>
  </cols>
  <sheetData>
    <row r="1" spans="1:3" ht="23.25">
      <c r="A1" s="92" t="s">
        <v>70</v>
      </c>
      <c r="B1" s="92"/>
      <c r="C1" s="92"/>
    </row>
    <row r="2" spans="1:3" ht="23.25">
      <c r="A2" s="9" t="s">
        <v>71</v>
      </c>
      <c r="B2" s="9" t="s">
        <v>72</v>
      </c>
      <c r="C2" s="9" t="s">
        <v>73</v>
      </c>
    </row>
    <row r="3" spans="1:3" ht="23.25">
      <c r="A3" s="10" t="s">
        <v>74</v>
      </c>
      <c r="B3" s="10" t="s">
        <v>69</v>
      </c>
      <c r="C3" s="10" t="s">
        <v>75</v>
      </c>
    </row>
    <row r="4" spans="1:3" ht="23.25">
      <c r="A4" s="10" t="s">
        <v>76</v>
      </c>
      <c r="B4" s="10" t="s">
        <v>68</v>
      </c>
      <c r="C4" s="10" t="s">
        <v>75</v>
      </c>
    </row>
    <row r="5" spans="1:3" ht="23.25">
      <c r="A5" s="10" t="s">
        <v>77</v>
      </c>
      <c r="B5" s="10" t="s">
        <v>78</v>
      </c>
      <c r="C5" s="10" t="s">
        <v>79</v>
      </c>
    </row>
    <row r="6" spans="1:3" ht="23.25">
      <c r="A6" s="10" t="s">
        <v>80</v>
      </c>
      <c r="B6" s="10" t="s">
        <v>81</v>
      </c>
      <c r="C6" s="10" t="s">
        <v>82</v>
      </c>
    </row>
    <row r="7" spans="1:3" ht="23.25">
      <c r="A7" s="10" t="s">
        <v>83</v>
      </c>
      <c r="B7" s="10" t="s">
        <v>84</v>
      </c>
      <c r="C7" s="10" t="s">
        <v>82</v>
      </c>
    </row>
    <row r="9" ht="22.5">
      <c r="A9" s="16" t="s">
        <v>92</v>
      </c>
    </row>
    <row r="10" ht="22.5">
      <c r="A10" s="16" t="s">
        <v>93</v>
      </c>
    </row>
    <row r="11" ht="22.5">
      <c r="A11" s="16" t="s">
        <v>94</v>
      </c>
    </row>
    <row r="12" ht="22.5">
      <c r="A12" s="16" t="s">
        <v>95</v>
      </c>
    </row>
    <row r="13" ht="22.5">
      <c r="A13" s="16" t="s">
        <v>96</v>
      </c>
    </row>
  </sheetData>
  <mergeCells count="1">
    <mergeCell ref="A1:C1"/>
  </mergeCells>
  <printOptions horizontalCentered="1"/>
  <pageMargins left="1.3779527559055118" right="0.7480314960629921" top="1.377952755905511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ECS</cp:lastModifiedBy>
  <cp:lastPrinted>2006-11-01T06:58:47Z</cp:lastPrinted>
  <dcterms:created xsi:type="dcterms:W3CDTF">2006-08-14T10:10:50Z</dcterms:created>
  <dcterms:modified xsi:type="dcterms:W3CDTF">2006-11-06T06:42:17Z</dcterms:modified>
  <cp:category/>
  <cp:version/>
  <cp:contentType/>
  <cp:contentStatus/>
</cp:coreProperties>
</file>